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drawing3.xml" ContentType="application/vnd.openxmlformats-officedocument.drawing+xml"/>
  <Override PartName="/xl/drawings/vmlDrawing4.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2-1 計画書_総括表" sheetId="2" state="visible" r:id="rId3"/>
    <sheet name="別紙様式2-2 個表_処遇" sheetId="3" state="visible" r:id="rId4"/>
    <sheet name="別紙様式2-3 個表_特定" sheetId="4" state="visible" r:id="rId5"/>
    <sheet name="別紙様式2-4 個表_ベースアップ" sheetId="5" state="visible" r:id="rId6"/>
    <sheet name="【参考】数式用" sheetId="6" state="hidden" r:id="rId7"/>
    <sheet name="【参考】数式用2" sheetId="7" state="hidden" r:id="rId8"/>
  </sheets>
  <definedNames>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true" localSheetId="2" name="_xlnm._FilterDatabase" vbProcedure="false">'別紙様式2-2 個表_処遇'!$L$10:$AH$10</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true" localSheetId="3" name="_xlnm._FilterDatabase" vbProcedure="false">'別紙様式2-3 個表_特定'!$L$10:$AI$10</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true" localSheetId="4" name="_xlnm._FilterDatabase" vbProcedure="false">'別紙様式2-4 個表_ベースアップ'!$B$10:$AG$110</definedName>
    <definedName function="false" hidden="false" name="www" vbProcedure="false">#REF!</definedName>
    <definedName function="false" hidden="false" name="サービス" vbProcedure="false">#REF!</definedName>
    <definedName function="false" hidden="false" name="サービス名" vbProcedure="false"/>
    <definedName function="false" hidden="false" name="サービス種別"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1" name="サービス" vbProcedure="false">#REF!</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false" localSheetId="2" name="_xlnm._FilterDatabase" vbProcedure="false">'別紙様式2-2 個表_処遇'!$L$10:$AH$10</definedName>
    <definedName function="false" hidden="false" localSheetId="3" name="www" vbProcedure="false">#REF!</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false" localSheetId="3" name="_xlnm._FilterDatabase" vbProcedure="false">'別紙様式2-3 個表_特定'!$L$10:$AI$10</definedName>
    <definedName function="false" hidden="false" localSheetId="3" name="サービス" vbProcedure="false">#REF!</definedName>
    <definedName function="false" hidden="false" localSheetId="4" name="www" vbProcedure="false">#REF!</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false" localSheetId="4" name="_xlnm._FilterDatabase" vbProcedure="false">'別紙様式2-4 個表_ベースアップ'!$B$10:$AG$110</definedName>
    <definedName function="false" hidden="false" localSheetId="4" name="サービス" vbProcedure="false">#REF!</definedName>
    <definedName function="false" hidden="false" localSheetId="4" name="サービス名" vbProcedure="false">#REF!</definedName>
    <definedName function="false" hidden="false" localSheetId="4" name="特定" vbProcedure="false">#REF!</definedName>
    <definedName function="false" hidden="false" localSheetId="5" name="_xlnm.Print_Area" vbProcedure="false"/>
    <definedName function="false" hidden="false" localSheetId="5" name="_xlnm._FilterDatabase" vbProcedure="false"/>
    <definedName function="false" hidden="false" localSheetId="6" name="www" vbProcedure="false">#REF!</definedName>
    <definedName function="false" hidden="false" localSheetId="6" name="_xlnm.Print_Area" vbProcedure="false"/>
    <definedName function="false" hidden="false" localSheetId="6" name="_xlnm._FilterDatabase" vbProcedure="false"/>
    <definedName function="false" hidden="false" localSheetId="6" name="サービス" vbProcedure="false">#REF!</definedName>
    <definedName function="false" hidden="false" localSheetId="6" name="サービス名" vbProcedure="false"/>
    <definedName function="false" hidden="false" localSheetId="6"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3"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5"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L61" authorId="0">
      <text>
        <r>
          <rPr>
            <sz val="9"/>
            <color rgb="FF000000"/>
            <rFont val="MS P ゴシック"/>
            <family val="3"/>
            <charset val="128"/>
          </rPr>
          <t xml:space="preserve">ドロップダウンリストから選択できます。</t>
        </r>
      </text>
    </comment>
    <comment ref="P38" authorId="0">
      <text>
        <r>
          <rPr>
            <sz val="9"/>
            <color rgb="FF000000"/>
            <rFont val="MS P ゴシック"/>
            <family val="3"/>
            <charset val="128"/>
          </rPr>
          <t xml:space="preserve">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Q117"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52" authorId="0">
      <text>
        <r>
          <rPr>
            <sz val="9"/>
            <color rgb="FF000000"/>
            <rFont val="MS P ゴシック"/>
            <family val="3"/>
            <charset val="128"/>
          </rPr>
          <t xml:space="preserve">「その他」をチェックする場合は、
右側のカッコに具体的な項目を記入してください。</t>
        </r>
      </text>
    </comment>
    <comment ref="V4" authorId="0">
      <text>
        <r>
          <rPr>
            <sz val="9"/>
            <color rgb="FF000000"/>
            <rFont val="MS P ゴシック"/>
            <family val="3"/>
            <charset val="128"/>
          </rPr>
          <t xml:space="preserve">最初に必ず記入してください。</t>
        </r>
      </text>
    </comment>
    <comment ref="Z55" authorId="0">
      <text>
        <r>
          <rPr>
            <sz val="9"/>
            <color rgb="FF000000"/>
            <rFont val="MS P ゴシック"/>
            <family val="3"/>
            <charset val="128"/>
          </rPr>
          <t xml:space="preserve">「その他」をチェックする場合は、
右側のカッコに具体的な項目を記入してください。</t>
        </r>
      </text>
    </comment>
    <comment ref="Z118" authorId="0">
      <text>
        <r>
          <rPr>
            <sz val="9"/>
            <color rgb="FF000000"/>
            <rFont val="MS P ゴシック"/>
            <family val="3"/>
            <charset val="128"/>
          </rPr>
          <t xml:space="preserve">「その他」をチェックする場合は、
右側のカッコに具体的な項目を記入してください。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処遇改善加算を取得せずに特定加算・
ベースアップ等加算を取得することはできません。</t>
        </r>
      </text>
    </comment>
  </commentList>
</comments>
</file>

<file path=xl/comments4.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ドロップダウンリストで選択してください。
特定加算を取得しない事業所がある場合は、空欄のままにしてください。</t>
        </r>
      </text>
    </comment>
  </commentList>
</comments>
</file>

<file path=xl/sharedStrings.xml><?xml version="1.0" encoding="utf-8"?>
<sst xmlns="http://schemas.openxmlformats.org/spreadsheetml/2006/main" count="2941" uniqueCount="441">
  <si>
    <t xml:space="preserve">処遇改善計画書（処遇改善加算・特定加算・ベースアップ等加算）作成用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</si>
  <si>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</si>
  <si>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</si>
  <si>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【注意】本シートは様式作成用のため、本計画書の提出を紙で行う場合、本シートの提出は不要です。ただし、自治体に電子媒体で提出する場合は、本シートを削除せずそのまま提出してください。</t>
  </si>
  <si>
    <t xml:space="preserve">●「様式2-1」を完成させるには、「基本情報入力シート」「様式2-2」「様式2-3」「様式2-4」から転記される情報が必要です。まずはこれらのシートを完成させてください。</t>
  </si>
  <si>
    <t xml:space="preserve">●「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</si>
  <si>
    <t xml:space="preserve">１　提出先に関する情報</t>
  </si>
  <si>
    <t xml:space="preserve">処遇改善加算・特定加算・ベースアップ等支援加算の届出に係る提出先の名称を入力してください。</t>
  </si>
  <si>
    <t xml:space="preserve">加算提出先</t>
  </si>
  <si>
    <t xml:space="preserve">○○市</t>
  </si>
  <si>
    <t xml:space="preserve">２　基本情報</t>
  </si>
  <si>
    <t xml:space="preserve">下表に必要事項を入力してください。記入内容が各様式に反映されます。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</si>
  <si>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</si>
  <si>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</si>
  <si>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</si>
  <si>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</si>
  <si>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</si>
  <si>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</si>
  <si>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</si>
  <si>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</si>
  <si>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</si>
  <si>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</si>
  <si>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</si>
  <si>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</si>
  <si>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</si>
  <si>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</si>
  <si>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</si>
  <si>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</si>
  <si>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</si>
  <si>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</si>
  <si>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</si>
  <si>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</si>
  <si>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</si>
  <si>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</si>
  <si>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</si>
  <si>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</si>
  <si>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</si>
  <si>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加算の対象事業所に関する情報</t>
  </si>
  <si>
    <t xml:space="preserve">下表に必要事項を入力してください。記入内容が様式2-2、2-3、2-4に反映されます。</t>
  </si>
  <si>
    <r>
      <rPr>
        <sz val="11"/>
        <rFont val="ＭＳ Ｐゴシック"/>
        <family val="3"/>
        <charset val="128"/>
      </rPr>
      <t xml:space="preserve">※　「一月あたり介護報酬総単位数」には、 一月あたり介護報酬総単位数として見込まれる単位数を、前年１月から12月までの１年間の介護報酬総単位数（各種加算減算を含む。ただし、</t>
    </r>
    <r>
      <rPr>
        <u val="single"/>
        <sz val="11"/>
        <rFont val="ＭＳ Ｐゴシック"/>
        <family val="3"/>
        <charset val="128"/>
      </rPr>
      <t xml:space="preserve">処遇改善加算、特定加算及びベースアップ等加算は除く。</t>
    </r>
    <r>
      <rPr>
        <sz val="11"/>
        <rFont val="ＭＳ Ｐゴシック"/>
        <family val="3"/>
        <charset val="128"/>
      </rPr>
      <t xml:space="preserve">）を12で除するなどの方法によって推計し、事業所ごとに記載すること。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</si>
  <si>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</si>
  <si>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</si>
  <si>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</si>
  <si>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</si>
  <si>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</si>
  <si>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</si>
  <si>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rFont val="ＭＳ Ｐゴシック"/>
        <family val="3"/>
        <charset val="128"/>
      </rPr>
      <t xml:space="preserve">一月あたり介護報酬総単位数（</t>
    </r>
    <r>
      <rPr>
        <u val="single"/>
        <sz val="11"/>
        <rFont val="ＭＳ Ｐゴシック"/>
        <family val="3"/>
        <charset val="128"/>
      </rPr>
      <t xml:space="preserve">処遇改善加算、特定加算及びベースアップ等加算を除く</t>
    </r>
    <r>
      <rPr>
        <sz val="11"/>
        <rFont val="ＭＳ Ｐゴシック"/>
        <family val="3"/>
        <charset val="128"/>
      </rPr>
      <t xml:space="preserve">）[単位]</t>
    </r>
  </si>
  <si>
    <t xml:space="preserve">１単位あたりの
単価（地域単価）[円]</t>
  </si>
  <si>
    <t xml:space="preserve">都道府県</t>
  </si>
  <si>
    <t xml:space="preserve">市区町村</t>
  </si>
  <si>
    <t xml:space="preserve">1334567890</t>
  </si>
  <si>
    <t xml:space="preserve">東京都</t>
  </si>
  <si>
    <t xml:space="preserve">千代田区</t>
  </si>
  <si>
    <t xml:space="preserve">介護保険事業所名称０１</t>
  </si>
  <si>
    <t xml:space="preserve">訪問介護</t>
  </si>
  <si>
    <t xml:space="preserve">千代田区・中央区・港区</t>
  </si>
  <si>
    <t xml:space="preserve">訪問型サービス（総合事業）</t>
  </si>
  <si>
    <t xml:space="preserve">豊島区</t>
  </si>
  <si>
    <t xml:space="preserve">介護保険事業所名称０２</t>
  </si>
  <si>
    <t xml:space="preserve">通所介護</t>
  </si>
  <si>
    <t xml:space="preserve">横浜市</t>
  </si>
  <si>
    <t xml:space="preserve">神奈川県</t>
  </si>
  <si>
    <t xml:space="preserve">介護保険事業所名称０３</t>
  </si>
  <si>
    <t xml:space="preserve">（介護予防）小規模多機能型居宅介護</t>
  </si>
  <si>
    <t xml:space="preserve">千葉県</t>
  </si>
  <si>
    <t xml:space="preserve">千葉市</t>
  </si>
  <si>
    <t xml:space="preserve">介護保険事業所名称０４</t>
  </si>
  <si>
    <t xml:space="preserve">介護老人福祉施設</t>
  </si>
  <si>
    <t xml:space="preserve">（介護予防）短期入所生活介護</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</si>
  <si>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</si>
  <si>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</si>
  <si>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</si>
  <si>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</si>
  <si>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</si>
  <si>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</si>
  <si>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</si>
  <si>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</si>
  <si>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</si>
  <si>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【本計画書で提出する加算】　</t>
    </r>
    <r>
      <rPr>
        <sz val="9"/>
        <color rgb="FF000000"/>
        <rFont val="ＭＳ Ｐゴシック"/>
        <family val="3"/>
        <charset val="128"/>
      </rPr>
      <t xml:space="preserve">※取得予定の加算について「○」、取得しない加算について「×」を選択すること。</t>
    </r>
  </si>
  <si>
    <t xml:space="preserve">○</t>
  </si>
  <si>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</si>
  <si>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8"/>
        <color rgb="FF000000"/>
        <rFont val="ＭＳ Ｐゴシック"/>
        <family val="3"/>
        <charset val="128"/>
      </rPr>
      <t xml:space="preserve">介護職員等特定処遇改善加算
</t>
    </r>
    <r>
      <rPr>
        <sz val="8"/>
        <color rgb="FF000000"/>
        <rFont val="ＭＳ Ｐゴシック"/>
        <family val="3"/>
        <charset val="128"/>
      </rPr>
      <t xml:space="preserve">（特定加算）</t>
    </r>
  </si>
  <si>
    <r>
      <rPr>
        <b val="true"/>
        <sz val="8"/>
        <color rgb="FF000000"/>
        <rFont val="ＭＳ Ｐゴシック"/>
        <family val="3"/>
        <charset val="128"/>
      </rPr>
      <t xml:space="preserve">介護職員等ベースアップ等支援加算
</t>
    </r>
    <r>
      <rPr>
        <sz val="8"/>
        <color rgb="FF000000"/>
        <rFont val="ＭＳ Ｐゴシック"/>
        <family val="3"/>
        <charset val="128"/>
      </rPr>
      <t xml:space="preserve">（ベースアップ等加算）</t>
    </r>
  </si>
  <si>
    <t xml:space="preserve">２　賃金改善計画について＜共通＞</t>
  </si>
  <si>
    <t xml:space="preserve">・</t>
  </si>
  <si>
    <t xml:space="preserve">本計画に記載された金額は見込額であり、提出後の運営状況(利用者数等)、人員配置状況(職員数等)その他の事由により変動があり得る。</t>
  </si>
  <si>
    <t xml:space="preserve">本計画書2（2）、2（3）では以下の要件を確認しており、オレンジセルが「○」でない場合、加算取得の要件を満たしていない。</t>
  </si>
  <si>
    <t xml:space="preserve">Ⅰ</t>
  </si>
  <si>
    <t xml:space="preserve">【処遇改善加算】介護職員の賃金について、処遇改善加算による賃金改善の見込額が、同加算の算定見込額を上回ること</t>
  </si>
  <si>
    <t xml:space="preserve">Ⅱ</t>
  </si>
  <si>
    <t xml:space="preserve">【特定加算】介護職員及びその他の職員の賃金について、特定加算による賃金改善の見込額が、同加算の算定見込額を上回ること</t>
  </si>
  <si>
    <t xml:space="preserve">Ⅲ</t>
  </si>
  <si>
    <t xml:space="preserve">【ベースアップ等加算】介護職員及びその他の職員の賃金について、ベースアップ等加算による賃金改善の見込額が、同加算の算定見込額を上回ること</t>
  </si>
  <si>
    <t xml:space="preserve">Ⅳ</t>
  </si>
  <si>
    <t xml:space="preserve">【全加算】処遇改善加算等による賃金改善以外の部分で賃金水準を引き下げないことを誓約すること</t>
  </si>
  <si>
    <t xml:space="preserve">（１）加算額を上回る賃金改善について（全体）</t>
  </si>
  <si>
    <t xml:space="preserve"> 取得予定の加算の合計</t>
  </si>
  <si>
    <t xml:space="preserve">①</t>
  </si>
  <si>
    <t xml:space="preserve">令和</t>
  </si>
  <si>
    <t xml:space="preserve">年度の加算の見込額</t>
  </si>
  <si>
    <t xml:space="preserve">円</t>
  </si>
  <si>
    <t xml:space="preserve">②</t>
  </si>
  <si>
    <r>
      <rPr>
        <sz val="9"/>
        <rFont val="ＭＳ Ｐゴシック"/>
        <family val="3"/>
        <charset val="128"/>
      </rPr>
      <t xml:space="preserve">賃金改善の見込額
</t>
    </r>
    <r>
      <rPr>
        <b val="true"/>
        <sz val="9"/>
        <rFont val="ＭＳ Ｐゴシック"/>
        <family val="3"/>
        <charset val="128"/>
      </rPr>
      <t xml:space="preserve">（①の加算の見込額を上回ること）</t>
    </r>
  </si>
  <si>
    <t xml:space="preserve">（２）加算額を上回る賃金改善について（内訳）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</si>
  <si>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</si>
  <si>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</si>
  <si>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</si>
  <si>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</si>
  <si>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</si>
  <si>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</si>
  <si>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！要件Ⅰ～Ⅲが☓の場合、②賃金改善の見込額が①加算の見込額を上回っていません。</t>
  </si>
  <si>
    <r>
      <rPr>
        <sz val="9"/>
        <rFont val="ＭＳ Ｐゴシック"/>
        <family val="3"/>
        <charset val="128"/>
      </rPr>
      <t xml:space="preserve">賃金改善の見込額
</t>
    </r>
    <r>
      <rPr>
        <b val="true"/>
        <sz val="9"/>
        <rFont val="ＭＳ Ｐゴシック"/>
        <family val="3"/>
        <charset val="128"/>
      </rPr>
      <t xml:space="preserve">（①の各加算の見込額を上回ること）</t>
    </r>
  </si>
  <si>
    <t xml:space="preserve">【記入上の注意】</t>
  </si>
  <si>
    <t xml:space="preserve">(a)には、処遇改善加算の算定により実施される介護職員の賃金改善の見込額を法人で計算し、直接記入すること。</t>
  </si>
  <si>
    <t xml:space="preserve">(b)には、特定加算の算定により実施される介護職員及びその他の職員の賃金改善の見込額を法人で計算し、直接記入すること。</t>
  </si>
  <si>
    <t xml:space="preserve">(c)には、本計画書５（１）に記入した介護職員及びその他の職員の賃金改善の見込額の合計が自動的に転記される。</t>
  </si>
  <si>
    <t xml:space="preserve">(a)～(c)には、それぞれの加算による賃金改善を行った場合の法定福利費等の事業主負担の増加分を含めることができる。</t>
  </si>
  <si>
    <t xml:space="preserve">（３）加算以外の部分で賃金水準を引き下げないことについて</t>
  </si>
  <si>
    <t xml:space="preserve">上記に加えて、処遇改善加算等による賃金改善以外の部分で賃金水準を引き下げないことを下欄へのチェック（✔）により誓約すること。</t>
  </si>
  <si>
    <t xml:space="preserve">処遇改善加算等による賃金改善以外の部分で賃金水準を引き下げません。</t>
  </si>
  <si>
    <t xml:space="preserve">←</t>
  </si>
  <si>
    <t xml:space="preserve"> 要件Ⅳ</t>
  </si>
  <si>
    <t xml:space="preserve">！要件Ⅳが☓の場合、チェックボックスにチェック（✔）が入っていません。</t>
  </si>
  <si>
    <t xml:space="preserve">※「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</si>
  <si>
    <t xml:space="preserve">３　介護職員処遇改善加算の要件について</t>
  </si>
  <si>
    <t xml:space="preserve">（１）賃金改善を行う賃金項目及び方法</t>
  </si>
  <si>
    <t xml:space="preserve">①処遇改善加算による賃金改善の見込額（再掲）</t>
  </si>
  <si>
    <t xml:space="preserve">！この欄が☓の場合、「（１）賃金改善を行う賃金項目及び方法」で記入・選択が必要な欄が記入されていません。</t>
  </si>
  <si>
    <t xml:space="preserve">②賃金改善実施期間</t>
  </si>
  <si>
    <t xml:space="preserve">年</t>
  </si>
  <si>
    <t xml:space="preserve">月</t>
  </si>
  <si>
    <t xml:space="preserve">～</t>
  </si>
  <si>
    <t xml:space="preserve">(</t>
  </si>
  <si>
    <t xml:space="preserve">か月</t>
  </si>
  <si>
    <t xml:space="preserve">)</t>
  </si>
  <si>
    <t xml:space="preserve">賃金改善を行う給与の種類</t>
  </si>
  <si>
    <t xml:space="preserve">基本給</t>
  </si>
  <si>
    <t xml:space="preserve">手当（新設）</t>
  </si>
  <si>
    <t xml:space="preserve">手当（既存の増額）</t>
  </si>
  <si>
    <t xml:space="preserve">賞与</t>
  </si>
  <si>
    <t xml:space="preserve">その他</t>
  </si>
  <si>
    <t xml:space="preserve">（</t>
  </si>
  <si>
    <t xml:space="preserve">）</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</si>
  <si>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</si>
  <si>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</si>
  <si>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</si>
  <si>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</si>
  <si>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ゴシック"/>
        <family val="3"/>
        <charset val="128"/>
      </rPr>
      <t xml:space="preserve">（賃金改善に関する規定内容）</t>
    </r>
    <r>
      <rPr>
        <sz val="7"/>
        <color rgb="FF000000"/>
        <rFont val="ＭＳ Ｐゴシック"/>
        <family val="3"/>
        <charset val="128"/>
      </rPr>
      <t xml:space="preserve">※上記の根拠規程のうち、賃金改善に関する部分を抜き出すこと。</t>
    </r>
  </si>
  <si>
    <t xml:space="preserve">・介護職員の基本給の引上げ（引上げ幅は、年齢、資格、経験、技能、勤務成績等を考慮して各人ごとに決定）
　　基本給
　　　月　 給　○○○○～○○○○円の増額
　　　時間給　○○○～○○○円の増額</t>
  </si>
  <si>
    <r>
      <rPr>
        <sz val="8"/>
        <color rgb="FF000000"/>
        <rFont val="ＭＳ Ｐゴシック"/>
        <family val="3"/>
        <charset val="128"/>
      </rPr>
      <t xml:space="preserve">　※前年度に提出した計画書から変更がある場合には、変更箇所を</t>
    </r>
    <r>
      <rPr>
        <u val="single"/>
        <sz val="8"/>
        <color rgb="FF000000"/>
        <rFont val="ＭＳ Ｐゴシック"/>
        <family val="3"/>
        <charset val="128"/>
      </rPr>
      <t xml:space="preserve">下線</t>
    </r>
    <r>
      <rPr>
        <sz val="8"/>
        <color rgb="FF000000"/>
        <rFont val="ＭＳ Ｐゴシック"/>
        <family val="3"/>
        <charset val="128"/>
      </rPr>
      <t xml:space="preserve">とするなど明確にすること。</t>
    </r>
  </si>
  <si>
    <t xml:space="preserve">（上記取組の開始時期）</t>
  </si>
  <si>
    <t xml:space="preserve">平成</t>
  </si>
  <si>
    <t xml:space="preserve">実施済</t>
  </si>
  <si>
    <t xml:space="preserve">予定</t>
  </si>
  <si>
    <t xml:space="preserve">（２）キャリアパス要件</t>
  </si>
  <si>
    <t xml:space="preserve">・ </t>
  </si>
  <si>
    <r>
      <rPr>
        <sz val="8"/>
        <color rgb="FF000000"/>
        <rFont val="ＭＳ Ｐゴシック"/>
        <family val="3"/>
        <charset val="128"/>
      </rPr>
      <t xml:space="preserve">次の要件について該当する場合チェック（✔）し、必要事項を具体的に記載すること。</t>
    </r>
    <r>
      <rPr>
        <u val="single"/>
        <sz val="8"/>
        <color rgb="FF000000"/>
        <rFont val="ＭＳ Ｐゴシック"/>
        <family val="3"/>
        <charset val="128"/>
      </rPr>
      <t xml:space="preserve">加算Ⅲの事業所のみの場合もキャリアパス要件Ⅰ又はⅡのいずれかを満たすこと。</t>
    </r>
  </si>
  <si>
    <t xml:space="preserve">キャリアパス要件Ⅰ　次のイからハまでのすべての基準を満たす。</t>
  </si>
  <si>
    <t xml:space="preserve">加算Ⅰ・Ⅱの場合は必ず「該当」、加算Ⅲの場合もいずれか「該当」</t>
  </si>
  <si>
    <t xml:space="preserve">該当</t>
  </si>
  <si>
    <t xml:space="preserve">！この欄が☓の場合、「該当」がチェックされていません。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</si>
  <si>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</si>
  <si>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</si>
  <si>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</si>
  <si>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</si>
  <si>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</si>
  <si>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</si>
  <si>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</si>
  <si>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！この欄が☓の場合、「該当」がチェックされていないか、具体的な取組内容が記入・選択されていません。</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</si>
  <si>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</si>
  <si>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</si>
  <si>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</si>
  <si>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資格取得のための支援の実施</t>
  </si>
  <si>
    <t xml:space="preserve">※当該取組の内容について以下に記載すること</t>
  </si>
  <si>
    <t xml:space="preserve">・実務経験が３年以上の介護職員に対し、実務者研修の受講費用として、○○万円を支給
・介護福祉士国家試験対策として、法人内で資格取得のための研修会を実施</t>
  </si>
  <si>
    <t xml:space="preserve">イについて、全ての介護職員に周知している。</t>
  </si>
  <si>
    <t xml:space="preserve">キャリアパス要件Ⅲ　次のイとロ両方の基準を満たす。</t>
  </si>
  <si>
    <t xml:space="preserve">加算Ⅰの場合は必ず「該当」</t>
  </si>
  <si>
    <t xml:space="preserve">！この欄が☓の場合、「該当」がチェックされていないか、具体的な仕組みの内容が選択されていません。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</si>
  <si>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</si>
  <si>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</si>
  <si>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</si>
  <si>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</si>
  <si>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③</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</si>
  <si>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</si>
  <si>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キャリアパス要件Ⅲを満たす（加算Ⅰを算定する）場合、昇給する仕組みを具体的に記載している就業規則等について、指定権者からの求めがあった場合には速やかに提出できるよう、適切に保管すること。</t>
  </si>
  <si>
    <t xml:space="preserve">４　介護職員等特定処遇改善加算の要件について</t>
  </si>
  <si>
    <t xml:space="preserve">（１）特定加算のグループごとの配分要件</t>
  </si>
  <si>
    <r>
      <rPr>
        <sz val="8"/>
        <rFont val="ＭＳ Ｐゴシック"/>
        <family val="3"/>
        <charset val="128"/>
      </rPr>
      <t xml:space="preserve"> ４（１）では以下の要件を確認しており、</t>
    </r>
    <r>
      <rPr>
        <u val="single"/>
        <sz val="8"/>
        <rFont val="ＭＳ Ｐゴシック"/>
        <family val="3"/>
        <charset val="128"/>
      </rPr>
      <t xml:space="preserve">オレンジセルが「×」となる場合、加算取得の要件を満たしていない。</t>
    </r>
  </si>
  <si>
    <t xml:space="preserve">Ⅴ</t>
  </si>
  <si>
    <r>
      <rPr>
        <sz val="8"/>
        <rFont val="ＭＳ Ｐゴシック"/>
        <family val="3"/>
        <charset val="128"/>
      </rPr>
      <t xml:space="preserve">経験・技能のある介護職員（A）の特定加算による平均賃金改善額が、他の介護職員（B）の平均賃金改善額</t>
    </r>
    <r>
      <rPr>
        <u val="single"/>
        <sz val="8"/>
        <rFont val="ＭＳ Ｐゴシック"/>
        <family val="3"/>
        <charset val="128"/>
      </rPr>
      <t xml:space="preserve">より高いこと（A＞B）
</t>
    </r>
    <r>
      <rPr>
        <sz val="8"/>
        <rFont val="ＭＳ Ｐゴシック"/>
        <family val="3"/>
        <charset val="128"/>
      </rPr>
      <t xml:space="preserve">　（ただし、介護職員間で経験・技能に明らかな差がない場合など、（A）を設定できない場合は、この限りではない。⇒４(２)に記入）</t>
    </r>
  </si>
  <si>
    <t xml:space="preserve">Ⅵ</t>
  </si>
  <si>
    <r>
      <rPr>
        <sz val="8"/>
        <rFont val="ＭＳ Ｐゴシック"/>
        <family val="3"/>
        <charset val="128"/>
      </rPr>
      <t xml:space="preserve">他の介護職員（B）の特定加算による平均賃金改善額が、その他の職種（C）の平均賃金改善額の</t>
    </r>
    <r>
      <rPr>
        <u val="single"/>
        <sz val="8"/>
        <rFont val="ＭＳ Ｐゴシック"/>
        <family val="3"/>
        <charset val="128"/>
      </rPr>
      <t xml:space="preserve">２倍以上であること（Ｂ≧2Ｃ）
</t>
    </r>
    <r>
      <rPr>
        <sz val="8"/>
        <rFont val="ＭＳ Ｐゴシック"/>
        <family val="3"/>
        <charset val="128"/>
      </rPr>
      <t xml:space="preserve">　（ただし、（C）の平均賃金が（B）の平均賃金を上回らない場合は、この限りではない。⇒４(１)②(カ)に記入）</t>
    </r>
  </si>
  <si>
    <t xml:space="preserve">Ⅶ</t>
  </si>
  <si>
    <t xml:space="preserve">特定加算による賃金改善の対象とする（C）の職員の改善後の賃金が、年額440万円を上回らないこと</t>
  </si>
  <si>
    <t xml:space="preserve">Ⅷ</t>
  </si>
  <si>
    <r>
      <rPr>
        <sz val="8"/>
        <rFont val="ＭＳ Ｐゴシック"/>
        <family val="3"/>
        <charset val="128"/>
      </rPr>
      <t xml:space="preserve">（A）の職員のうち、</t>
    </r>
    <r>
      <rPr>
        <u val="single"/>
        <sz val="8"/>
        <rFont val="ＭＳ Ｐゴシック"/>
        <family val="3"/>
        <charset val="128"/>
      </rPr>
      <t xml:space="preserve">特定加算を申請する事業所数につき1人以上は</t>
    </r>
    <r>
      <rPr>
        <sz val="8"/>
        <rFont val="ＭＳ Ｐゴシック"/>
        <family val="3"/>
        <charset val="128"/>
      </rPr>
      <t xml:space="preserve">、賃金改善額が月額平均８万円以上又は改善後の賃金が年額440万円以上であること
</t>
    </r>
  </si>
  <si>
    <t xml:space="preserve">①特定加算による賃金改善の見込額（再掲）</t>
  </si>
  <si>
    <t xml:space="preserve">②特定加算による平均賃金改善額</t>
  </si>
  <si>
    <t xml:space="preserve">経験・技能のある
介護職員(A)</t>
  </si>
  <si>
    <t xml:space="preserve">他の介護職員(B)</t>
  </si>
  <si>
    <t xml:space="preserve">その他の職種(C)</t>
  </si>
  <si>
    <r>
      <rPr>
        <sz val="9"/>
        <color rgb="FF000000"/>
        <rFont val="ＭＳ Ｐゴシック"/>
        <family val="3"/>
        <charset val="128"/>
      </rPr>
      <t xml:space="preserve">（ア）特定加算による賃金改善を実施する範囲
</t>
    </r>
    <r>
      <rPr>
        <sz val="8"/>
        <color rgb="FF000000"/>
        <rFont val="ＭＳ Ｐゴシック"/>
        <family val="3"/>
        <charset val="128"/>
      </rPr>
      <t xml:space="preserve">※加算の配分対象とするグループに必ずチェック（✔）すること</t>
    </r>
  </si>
  <si>
    <t xml:space="preserve">！この欄が☓の場合、「賃金改善を実施するグループ」の選択方法が不適切です。</t>
  </si>
  <si>
    <t xml:space="preserve">（イ）一月当たりの常勤換算職員数（見込数）</t>
  </si>
  <si>
    <t xml:space="preserve">人</t>
  </si>
  <si>
    <t xml:space="preserve">要件Ⅴ</t>
  </si>
  <si>
    <r>
      <rPr>
        <sz val="9"/>
        <color rgb="FF000000"/>
        <rFont val="ＭＳ Ｐゴシック"/>
        <family val="3"/>
        <charset val="128"/>
      </rPr>
      <t xml:space="preserve">（ウ）特定加算による賃金改善額のグループごとの配分比率
※</t>
    </r>
    <r>
      <rPr>
        <u val="single"/>
        <sz val="9"/>
        <color rgb="FF000000"/>
        <rFont val="ＭＳ Ｐゴシック"/>
        <family val="3"/>
        <charset val="128"/>
      </rPr>
      <t xml:space="preserve">法人で設定する</t>
    </r>
    <r>
      <rPr>
        <sz val="9"/>
        <color rgb="FF000000"/>
        <rFont val="ＭＳ Ｐゴシック"/>
        <family val="3"/>
        <charset val="128"/>
      </rPr>
      <t xml:space="preserve">、特定加算による平均賃金改善額の比率</t>
    </r>
  </si>
  <si>
    <t xml:space="preserve">：</t>
  </si>
  <si>
    <t xml:space="preserve">！要件Ⅴが☓の場合、A：Bの配分比率が要件（A＞B）を満たしていません。</t>
  </si>
  <si>
    <t xml:space="preserve">要件Ⅵ</t>
  </si>
  <si>
    <r>
      <rPr>
        <b val="true"/>
        <sz val="11"/>
        <rFont val="ＭＳ Ｐゴシック"/>
        <family val="3"/>
        <charset val="128"/>
      </rPr>
      <t xml:space="preserve">！要件Ⅵが☓の場合、B：Cの配分比率が要件（B≧2C）を満たしていません</t>
    </r>
    <r>
      <rPr>
        <b val="true"/>
        <sz val="9"/>
        <rFont val="ＭＳ Ｐゴシック"/>
        <family val="3"/>
        <charset val="128"/>
      </rPr>
      <t xml:space="preserve">。</t>
    </r>
  </si>
  <si>
    <t xml:space="preserve">（エ）要件を満たす特定加算による平均賃金改善額（月額）</t>
  </si>
  <si>
    <t xml:space="preserve">（オ）配分比率の要件を満たす賃金改善額の総額（年額）</t>
  </si>
  <si>
    <r>
      <rPr>
        <sz val="9"/>
        <color rgb="FF000000"/>
        <rFont val="ＭＳ Ｐゴシック"/>
        <family val="3"/>
        <charset val="128"/>
      </rPr>
      <t xml:space="preserve">（カ）BとCの平均賃金の見込額（月額）
</t>
    </r>
    <r>
      <rPr>
        <b val="true"/>
        <sz val="9"/>
        <color rgb="FF000000"/>
        <rFont val="ＭＳ Ｐゴシック"/>
        <family val="3"/>
        <charset val="128"/>
      </rPr>
      <t xml:space="preserve">※B≧2Cを満たさない場合のみ記入</t>
    </r>
  </si>
  <si>
    <t xml:space="preserve">（キ）特定加算による賃金改善の対象とするその他の職種（C）のうち、改善後の賃金が最も高額となる者の賃金の見込額(年額）</t>
  </si>
  <si>
    <t xml:space="preserve">要件Ⅶ</t>
  </si>
  <si>
    <t xml:space="preserve">！要件Ⅶが☓の場合、（C）の職員のうち改善後の賃金が最も高額となる者の賃金が440万円を超えています。</t>
  </si>
  <si>
    <t xml:space="preserve">（ク）経験・技能のある介護職員（A）のうち賃金改善額が月額平均８万円以上又は改善後の賃金が年額440万円以上となる者の数</t>
  </si>
  <si>
    <t xml:space="preserve">要件Ⅷ</t>
  </si>
  <si>
    <t xml:space="preserve">！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</si>
  <si>
    <t xml:space="preserve">（ケ）本計画書（別紙様式2-3）で特定加算の取得を届け出た事業所数（短期入所・予防・総合事業での重複除く）</t>
  </si>
  <si>
    <t xml:space="preserve">か所</t>
  </si>
  <si>
    <t xml:space="preserve">（コ）「月額平均８万円の処遇改善又は改善後の賃金が年額440万円以上となる者」を設定できない場合その理由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</si>
  <si>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</si>
  <si>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</si>
  <si>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</si>
  <si>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</si>
  <si>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</si>
  <si>
    <t xml:space="preserve">（２）賃金改善を行う賃金項目及び方法</t>
  </si>
  <si>
    <t xml:space="preserve">！この欄が☓の場合、「（２）賃金改善を行う賃金項目及び方法」で記入・選択が必要な欄が記入されていません。</t>
  </si>
  <si>
    <t xml:space="preserve">賃金改善
実施期間</t>
  </si>
  <si>
    <t xml:space="preserve">経験・技能のある介護職員（A)の考え方</t>
  </si>
  <si>
    <t xml:space="preserve">・次の条件を満たす介護職員を「経験・技能のある介護職員」とし、具体的な支給額は人事考課を踏まえて決定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</si>
  <si>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t xml:space="preserve"> （４(１)②で(A)にチェック（✔）がない場合その理由）</t>
  </si>
  <si>
    <t xml:space="preserve">！この欄が☓の場合、特定加算を（A）の職員に配分しないのに、その理由が記入されていません。</t>
  </si>
  <si>
    <t xml:space="preserve">（当該事業所において賃金改善内容の根拠となる規則・規程）</t>
  </si>
  <si>
    <r>
      <rPr>
        <sz val="9"/>
        <color rgb="FF000000"/>
        <rFont val="ＭＳ Ｐゴシック"/>
        <family val="3"/>
        <charset val="128"/>
      </rPr>
      <t xml:space="preserve">（賃金改善に関する規定内容）</t>
    </r>
    <r>
      <rPr>
        <sz val="8"/>
        <color rgb="FF000000"/>
        <rFont val="ＭＳ Ｐゴシック"/>
        <family val="3"/>
        <charset val="128"/>
      </rPr>
      <t xml:space="preserve">※上記の根拠規程のうち、賃金改善に関する部分を抜き出すこと。資格・手当等に含めて賃金改善を行う場合、その旨を記載。</t>
    </r>
  </si>
  <si>
    <t xml:space="preserve">・特定処遇改善加算手当の新設（引上げ幅は、年齢、資格、経験、技能、勤務成績等を考慮して各人ごとに決定）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</si>
  <si>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 xml:space="preserve">（３）見える化要件について</t>
  </si>
  <si>
    <t xml:space="preserve">・実施する周知方法について、チェック（✔）すること。</t>
  </si>
  <si>
    <t xml:space="preserve">！この欄が☓の場合、実施する周知方法が選択されていません。</t>
  </si>
  <si>
    <t xml:space="preserve">ホームページ
への掲載</t>
  </si>
  <si>
    <t xml:space="preserve">「介護サービス情報公表システム」への掲載</t>
  </si>
  <si>
    <t xml:space="preserve">自社のホームページに掲載</t>
  </si>
  <si>
    <t xml:space="preserve">その他の方法
による掲示等</t>
  </si>
  <si>
    <t xml:space="preserve">事業所・施設の建物で、外部から見える場所への掲示</t>
  </si>
  <si>
    <t xml:space="preserve">５　介護職員等ベースアップ等支援加算の要件について</t>
  </si>
  <si>
    <t xml:space="preserve">（１）ベースアップ等加算の配分要件</t>
  </si>
  <si>
    <t xml:space="preserve"> ５(１)では以下の要件を確認しており、オレンジセルが「○」でない場合、加算取得の要件を満たしていない。</t>
  </si>
  <si>
    <t xml:space="preserve">・
　</t>
  </si>
  <si>
    <t xml:space="preserve">Ⅸ</t>
  </si>
  <si>
    <r>
      <rPr>
        <sz val="8"/>
        <rFont val="ＭＳ Ｐゴシック"/>
        <family val="3"/>
        <charset val="128"/>
      </rPr>
      <t xml:space="preserve">介護職員とその他の職種のそれぞれについて、賃金改善の見込額の３分の２以上が、ベースアップ等（</t>
    </r>
    <r>
      <rPr>
        <u val="single"/>
        <sz val="8"/>
        <rFont val="ＭＳ Ｐゴシック"/>
        <family val="3"/>
        <charset val="128"/>
      </rPr>
      <t xml:space="preserve">基本給又は決まって毎月支払われる手当の引上げ</t>
    </r>
    <r>
      <rPr>
        <sz val="8"/>
        <rFont val="ＭＳ Ｐゴシック"/>
        <family val="3"/>
        <charset val="128"/>
      </rPr>
      <t xml:space="preserve">）に充てられる計画になっていること</t>
    </r>
  </si>
  <si>
    <r>
      <rPr>
        <sz val="9"/>
        <color rgb="FF000000"/>
        <rFont val="ＭＳ Ｐゴシック"/>
        <family val="3"/>
        <charset val="128"/>
      </rPr>
      <t xml:space="preserve">①ベースアップ等加算による賃金改善の見込額</t>
    </r>
    <r>
      <rPr>
        <sz val="8"/>
        <color rgb="FF000000"/>
        <rFont val="ＭＳ Ｐゴシック"/>
        <family val="3"/>
        <charset val="128"/>
      </rPr>
      <t xml:space="preserve">（②ⅰ・ⅱの合計）</t>
    </r>
  </si>
  <si>
    <t xml:space="preserve">②ベースアップ等加算による賃金改善の見込額（内訳）</t>
  </si>
  <si>
    <t xml:space="preserve">介護職員</t>
  </si>
  <si>
    <t xml:space="preserve">ⅰ）ベースアップ等加算による賃金改善の見込額</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</si>
  <si>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）による賃金改善の見込額（年額）（括弧内は月額）</t>
    </r>
  </si>
  <si>
    <t xml:space="preserve">％</t>
  </si>
  <si>
    <t xml:space="preserve">要件Ⅸ</t>
  </si>
  <si>
    <t xml:space="preserve">！この欄が☓の場合、介護職員について、ベースアップ等２／３以上の要件を満たしていません。</t>
  </si>
  <si>
    <t xml:space="preserve">その他の
職種</t>
  </si>
  <si>
    <t xml:space="preserve"> ii ）ベースアップ等加算による賃金改善の見込額</t>
  </si>
  <si>
    <t xml:space="preserve">！この欄が☓の場合、その他の職種について、ベースアップ等２／３以上の要件を満たしていません。</t>
  </si>
  <si>
    <r>
      <rPr>
        <b val="true"/>
        <sz val="11"/>
        <rFont val="ＭＳ Ｐゴシック"/>
        <family val="3"/>
        <charset val="128"/>
      </rPr>
      <t xml:space="preserve">！この欄が☓の場合、「（２）賃金改善を行う賃金項目及び方法」で記入・選択が必要な欄が記入されていません。
</t>
    </r>
    <r>
      <rPr>
        <b val="true"/>
        <sz val="9"/>
        <rFont val="ＭＳ Ｐゴシック"/>
        <family val="3"/>
        <charset val="128"/>
      </rPr>
      <t xml:space="preserve">※ベースアップ等加算を取得して実施する賃金改善のうち、２／３以上は基本給又は決まって毎月支払われる手当による改善が必要です。</t>
    </r>
  </si>
  <si>
    <t xml:space="preserve">ベースアップ等
（必ず選択）</t>
  </si>
  <si>
    <t xml:space="preserve">決まって毎月支払われる手当（新設）</t>
  </si>
  <si>
    <t xml:space="preserve">決まって毎月支払われる手当（既存の増額）</t>
  </si>
  <si>
    <t xml:space="preserve">上記以外
（必ず選択）</t>
  </si>
  <si>
    <r>
      <rPr>
        <sz val="9"/>
        <color rgb="FF000000"/>
        <rFont val="ＭＳ Ｐゴシック"/>
        <family val="3"/>
        <charset val="128"/>
      </rPr>
      <t xml:space="preserve">（賃金改善に関する規定内容）　</t>
    </r>
    <r>
      <rPr>
        <sz val="7"/>
        <color rgb="FF000000"/>
        <rFont val="ＭＳ Ｐゴシック"/>
        <family val="3"/>
        <charset val="128"/>
      </rPr>
      <t xml:space="preserve">※上記の根拠規程のうち、賃金改善に関する部分を抜き出すこと。</t>
    </r>
  </si>
  <si>
    <t xml:space="preserve">・ベースアップ等支援加算手当の新設（引上げ幅は、年齢、資格、経験、技能、勤務成績等を考慮して各人ごとに決定）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</si>
  <si>
    <t xml:space="preserve">６　職場環境等要件について＜処遇改善加算・特定加算＞　</t>
  </si>
  <si>
    <t xml:space="preserve">【処遇改善加算】</t>
  </si>
  <si>
    <r>
      <rPr>
        <sz val="8"/>
        <color rgb="FF000000"/>
        <rFont val="ＭＳ Ｐゴシック"/>
        <family val="3"/>
        <charset val="128"/>
      </rPr>
      <t xml:space="preserve">届出に係る計画の期間中に実施する事項について、チェック（✔）すること。</t>
    </r>
    <r>
      <rPr>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</si>
  <si>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t xml:space="preserve">【特定加算】</t>
  </si>
  <si>
    <r>
      <rPr>
        <sz val="8"/>
        <color rgb="FF000000"/>
        <rFont val="ＭＳ Ｐゴシック"/>
        <family val="3"/>
        <charset val="128"/>
      </rPr>
      <t xml:space="preserve">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。※処遇改善加算と特定加算とで、別の取組を行うことは要しない。
</t>
    </r>
  </si>
  <si>
    <t xml:space="preserve">区分</t>
  </si>
  <si>
    <t xml:space="preserve">内容</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</si>
  <si>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・処遇改善加算のみ取得する場合→全体で1つ以上の取組が選択されていません。
・特定加算も取得する場合→６区分ごとにそれぞれ1つ以上の取組が選択されていません。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</si>
  <si>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</si>
  <si>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</si>
  <si>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</si>
  <si>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</si>
  <si>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</si>
  <si>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</si>
  <si>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</si>
  <si>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</si>
  <si>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</si>
  <si>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</si>
  <si>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</si>
  <si>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</si>
  <si>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</si>
  <si>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</si>
  <si>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</si>
  <si>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</si>
  <si>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</si>
  <si>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</si>
  <si>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</si>
  <si>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</si>
  <si>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</si>
  <si>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</si>
  <si>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</si>
  <si>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</si>
  <si>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</si>
  <si>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</si>
  <si>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</si>
  <si>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</si>
  <si>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</si>
  <si>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</si>
  <si>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　要件を満たすことの確認・証明＜共通＞</t>
  </si>
  <si>
    <t xml:space="preserve">以下の点を確認し、満たしている項目に全てチェック（✔）すること。</t>
  </si>
  <si>
    <t xml:space="preserve">確認項目</t>
  </si>
  <si>
    <t xml:space="preserve">証明する資料の例</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</si>
  <si>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</si>
  <si>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</si>
  <si>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</si>
  <si>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</si>
  <si>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</si>
  <si>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</si>
  <si>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</si>
  <si>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r>
      <rPr>
        <sz val="9"/>
        <color rgb="FF000000"/>
        <rFont val="ＭＳ Ｐゴシック"/>
        <family val="3"/>
        <charset val="128"/>
      </rPr>
      <t xml:space="preserve">キャリアパス要件Ⅱの資質向上の目標及び具体的な計画を定めました。
</t>
    </r>
    <r>
      <rPr>
        <b val="true"/>
        <sz val="9"/>
        <color rgb="FF000000"/>
        <rFont val="ＭＳ Ｐゴシック"/>
        <family val="3"/>
        <charset val="128"/>
      </rPr>
      <t xml:space="preserve">（※処遇改善加算Ⅰ又はⅡを取得する事業所がある場合のみ）</t>
    </r>
  </si>
  <si>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</si>
  <si>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</si>
  <si>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</si>
  <si>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</si>
  <si>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</si>
  <si>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</si>
  <si>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</si>
  <si>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</si>
  <si>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</si>
  <si>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</si>
  <si>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</si>
  <si>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</si>
  <si>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</si>
  <si>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</si>
  <si>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</si>
  <si>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</si>
  <si>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</si>
  <si>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処遇改善加算による賃金改善の見込額が加算の見込額を上回ること</t>
  </si>
  <si>
    <t xml:space="preserve">特定加算による賃金改善の見込額が加算の見込額を上回ること</t>
  </si>
  <si>
    <t xml:space="preserve">ベースアップ等加算による賃金改善の見込額が加算の見込額を上回ること</t>
  </si>
  <si>
    <t xml:space="preserve">（３）</t>
  </si>
  <si>
    <t xml:space="preserve">処遇改善加算等による賃金改善以外の部分で賃金水準を引き下げないことを誓約すること</t>
  </si>
  <si>
    <t xml:space="preserve">３　処遇改善加算の要件について</t>
  </si>
  <si>
    <t xml:space="preserve">（１）</t>
  </si>
  <si>
    <t xml:space="preserve">賃金改善を行う賃金項目及び方法が記入・選択されていること</t>
  </si>
  <si>
    <t xml:space="preserve">処遇改善加算Ⅰ・Ⅱを取得する事業所がある場合に、キャリアパス要件Ⅰを満たしていること</t>
  </si>
  <si>
    <t xml:space="preserve">処遇改善加算Ⅰ・Ⅱを取得する事業所がある場合に、キャリアパス要件Ⅱを満たしていること
具体的な取組内容が記入・選択されていること</t>
  </si>
  <si>
    <t xml:space="preserve">処遇改善加算Ⅰを取得する事業所がある場合に、キャリアパス要件Ⅲを満たしていること
具体的な仕組みの内容が選択されていること</t>
  </si>
  <si>
    <t xml:space="preserve">４　特定加算の要件について</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</si>
  <si>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</si>
  <si>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</si>
  <si>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</si>
  <si>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</si>
  <si>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Aの職員のうち、特定加算を申請する事業所数につき1人以上は、賃金改善所要額が月額平均８万円以上又は改善後の賃金が年額440万円以上であること（短期入所・予防・総合事業での重複を除く）</t>
  </si>
  <si>
    <t xml:space="preserve">「賃金改善を実施するグループ」でAを選択していない場合に、その理由を記載していること</t>
  </si>
  <si>
    <t xml:space="preserve">見える化要件について、実施する周知方法が選択されていること</t>
  </si>
  <si>
    <t xml:space="preserve">５　ベースアップ等加算の要件について</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</si>
  <si>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</si>
  <si>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</si>
  <si>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６　職場環境等要件について＜処遇改善加算・特定加算＞</t>
  </si>
  <si>
    <t xml:space="preserve">処遇改善加算のみ取得する場合に、全体で1つ以上の取組が選択されていること
特定加算も取得する場合に、６区分ごとにそれぞれ1つ以上の取組が選択されていること</t>
  </si>
  <si>
    <t xml:space="preserve"> 必要な項目が全て選択されていること</t>
  </si>
  <si>
    <t xml:space="preserve">別紙様式２－２</t>
  </si>
  <si>
    <t xml:space="preserve">介護職員処遇改善加算（施設・事業所別個表）</t>
  </si>
  <si>
    <t xml:space="preserve">　　処遇改善加算額（見込額）の合計［円］（別紙様式2-1 2（2）①に転記）</t>
  </si>
  <si>
    <t xml:space="preserve">一月あたり介護報酬総単位数[単位]
(a)</t>
  </si>
  <si>
    <t xml:space="preserve">１単位あたりの単価[円]
(b)</t>
  </si>
  <si>
    <t xml:space="preserve">新規・継続の別</t>
  </si>
  <si>
    <t xml:space="preserve">算定する処遇改善加算の区分</t>
  </si>
  <si>
    <t xml:space="preserve">加
算
率
(c)</t>
  </si>
  <si>
    <t xml:space="preserve">算定対象月
(d)</t>
  </si>
  <si>
    <t xml:space="preserve">処遇改善加算の見込額[円]
(a×b×c×d)</t>
  </si>
  <si>
    <t xml:space="preserve">継続</t>
  </si>
  <si>
    <t xml:space="preserve">加算Ⅱ</t>
  </si>
  <si>
    <t xml:space="preserve">月～令和</t>
  </si>
  <si>
    <t xml:space="preserve">ヶ月）</t>
  </si>
  <si>
    <t xml:space="preserve">区分変更</t>
  </si>
  <si>
    <t xml:space="preserve">加算Ⅰ</t>
  </si>
  <si>
    <t xml:space="preserve">別紙様式２－３</t>
  </si>
  <si>
    <t xml:space="preserve">介護職員等特定処遇改善加算（施設・事業所別個表）</t>
  </si>
  <si>
    <t xml:space="preserve">　　特定加算（見込額）の合計[円]（別紙様式2-1 2（2）①に転記）</t>
  </si>
  <si>
    <t xml:space="preserve">１単位
あたりの
単価[円]
(b)</t>
  </si>
  <si>
    <t xml:space="preserve">新規・
継続
の別</t>
  </si>
  <si>
    <t xml:space="preserve">算定する特定加算の区分</t>
  </si>
  <si>
    <t xml:space="preserve">加
算
率
(e)</t>
  </si>
  <si>
    <t xml:space="preserve">介護福祉士配置等要件</t>
  </si>
  <si>
    <t xml:space="preserve">算定対象月
(f)</t>
  </si>
  <si>
    <t xml:space="preserve">特定加算の見込額[円]
(a×b×e×f)</t>
  </si>
  <si>
    <t xml:space="preserve">新規</t>
  </si>
  <si>
    <t xml:space="preserve">特定加算Ⅱ</t>
  </si>
  <si>
    <t xml:space="preserve">-</t>
  </si>
  <si>
    <t xml:space="preserve">特定加算Ⅰ</t>
  </si>
  <si>
    <t xml:space="preserve">サービス提供体制強化加算（Ⅰ）</t>
  </si>
  <si>
    <t xml:space="preserve">サービス提供体制強化加算（Ⅱ）</t>
  </si>
  <si>
    <t xml:space="preserve">別紙様式２－４</t>
  </si>
  <si>
    <t xml:space="preserve">介護職員等ベースアップ等支援加算（施設・事業所別個表）</t>
  </si>
  <si>
    <t xml:space="preserve">　 ベースアップ等加算（見込額）の合計［円］（別紙様式2-1 2（2）①に転記）</t>
  </si>
  <si>
    <t xml:space="preserve">加
算
率
(l)</t>
  </si>
  <si>
    <t xml:space="preserve">算定対象月
(ｍ)</t>
  </si>
  <si>
    <t xml:space="preserve">
介護職員等ベースアップ等支援加算の見込額
(a×b×l×m)
[円]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</si>
  <si>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</si>
  <si>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</si>
  <si>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</si>
  <si>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</si>
  <si>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</si>
  <si>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</si>
  <si>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加算Ⅲ</t>
  </si>
  <si>
    <t xml:space="preserve">特定事業所加算（Ⅰ）</t>
  </si>
  <si>
    <t xml:space="preserve">特定事業所加算（Ⅱ）</t>
  </si>
  <si>
    <t xml:space="preserve">いずれも取得していない</t>
  </si>
  <si>
    <t xml:space="preserve">夜間対応型訪問介護</t>
  </si>
  <si>
    <t xml:space="preserve">定期巡回･随時対応型訪問介護看護</t>
  </si>
  <si>
    <t xml:space="preserve">（介護予防）訪問入浴介護</t>
  </si>
  <si>
    <t xml:space="preserve">地域密着型通所介護</t>
  </si>
  <si>
    <t xml:space="preserve">サービス提供体制強化加算（Ⅲ）イ又はロ</t>
  </si>
  <si>
    <t xml:space="preserve">（介護予防）通所リハビリテーション</t>
  </si>
  <si>
    <t xml:space="preserve">（介護予防）特定施設入居者生活介護</t>
  </si>
  <si>
    <t xml:space="preserve">入居継続支援加算（Ⅰ）又は（Ⅱ）</t>
  </si>
  <si>
    <t xml:space="preserve">地域密着型特定施設入居者生活介護</t>
  </si>
  <si>
    <t xml:space="preserve">（介護予防）認知症対応型通所介護</t>
  </si>
  <si>
    <t xml:space="preserve">看護小規模多機能型居宅介護</t>
  </si>
  <si>
    <t xml:space="preserve">（介護予防）認知症対応型共同生活介護</t>
  </si>
  <si>
    <t xml:space="preserve">日常生活継続支援加算（Ⅰ）又は（Ⅱ）</t>
  </si>
  <si>
    <t xml:space="preserve">地域密着型介護老人福祉施設</t>
  </si>
  <si>
    <t xml:space="preserve">併設本体施設において介護職員等特定処遇改善加算Ⅰの届出あり</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</si>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</sst>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6">
    <numFmt numFmtId="164" formatCode="General"/>
    <numFmt numFmtId="165" formatCode="0%"/>
    <numFmt numFmtId="166" formatCode="#,##0;[RED]\-#,##0"/>
    <numFmt numFmtId="167" formatCode="@"/>
    <numFmt numFmtId="168" formatCode="#,##0_ "/>
    <numFmt numFmtId="169" formatCode="0.00_ "/>
    <numFmt numFmtId="170" formatCode="0_);[RED]\(0\)"/>
    <numFmt numFmtId="171" formatCode="#,##0_ ;[RED]\-#,##0\ "/>
    <numFmt numFmtId="172" formatCode="0.0_ "/>
    <numFmt numFmtId="173" formatCode="#,##0_);[RED]\(#,##0\)"/>
    <numFmt numFmtId="174" formatCode="0.000_);[RED]\(0.000\)"/>
    <numFmt numFmtId="175" formatCode="0.00"/>
    <numFmt numFmtId="176" formatCode="#,##0.00;[RED]\-#,##0.00"/>
    <numFmt numFmtId="177" formatCode="0.0%"/>
    <numFmt numFmtId="178" formatCode="#,##0.000_);[RED]\(#,##0.000\)"/>
    <numFmt numFmtId="179" formatCode="0.00%"/>
  </numFmts>
  <fonts count="89">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color rgb="FF000000"/>
      <name val="ＭＳ Ｐゴシック"/>
      <family val="2"/>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name val="ＭＳ Ｐゴシック"/>
      <family val="3"/>
      <charset val="128"/>
    </font>
    <font>
      <sz val="12"/>
      <name val="ＭＳ Ｐゴシック"/>
      <family val="3"/>
      <charset val="128"/>
    </font>
    <font>
      <sz val="14"/>
      <color rgb="FF000000"/>
      <name val="ＭＳ Ｐゴシック"/>
      <family val="3"/>
      <charset val="128"/>
    </font>
    <font>
      <sz val="14"/>
      <name val="ＭＳ Ｐゴシック"/>
      <family val="3"/>
      <charset val="128"/>
    </font>
    <font>
      <sz val="9"/>
      <color rgb="FF000000"/>
      <name val="MS P ゴシック"/>
      <family val="3"/>
      <charset val="128"/>
    </font>
    <font>
      <b val="true"/>
      <sz val="11"/>
      <color rgb="FF000000"/>
      <name val="ＭＳ 明朝"/>
      <family val="2"/>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2"/>
      <color rgb="FF000000"/>
      <name val="ＭＳ 明朝"/>
      <family val="2"/>
      <charset val="128"/>
    </font>
    <font>
      <b val="true"/>
      <sz val="8"/>
      <color rgb="FF000000"/>
      <name val="ＭＳ 明朝"/>
      <family val="2"/>
      <charset val="128"/>
    </font>
    <font>
      <b val="true"/>
      <sz val="13"/>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b val="true"/>
      <sz val="11"/>
      <name val="ＭＳ Ｐゴシック"/>
      <family val="3"/>
      <charset val="128"/>
    </font>
    <font>
      <sz val="9"/>
      <color rgb="FFFFE2AF"/>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rgb="FF000000"/>
      <name val="ＭＳ Ｐゴシック"/>
      <family val="3"/>
      <charset val="128"/>
    </font>
    <font>
      <u val="single"/>
      <sz val="8"/>
      <color rgb="FF000000"/>
      <name val="ＭＳ Ｐゴシック"/>
      <family val="3"/>
      <charset val="128"/>
    </font>
    <font>
      <b val="true"/>
      <sz val="10"/>
      <color rgb="FF000000"/>
      <name val="ＭＳ Ｐゴシック"/>
      <family val="3"/>
      <charset val="128"/>
    </font>
    <font>
      <sz val="9"/>
      <color rgb="FF993300"/>
      <name val="ＭＳ Ｐゴシック"/>
      <family val="3"/>
      <charset val="128"/>
    </font>
    <font>
      <sz val="8.5"/>
      <color rgb="FF000000"/>
      <name val="ＭＳ Ｐゴシック"/>
      <family val="3"/>
      <charset val="128"/>
    </font>
    <font>
      <u val="single"/>
      <sz val="9"/>
      <name val="ＭＳ Ｐゴシック"/>
      <family val="3"/>
      <charset val="128"/>
    </font>
    <font>
      <u val="single"/>
      <sz val="9"/>
      <color rgb="FF000000"/>
      <name val="ＭＳ Ｐゴシック"/>
      <family val="3"/>
      <charset val="128"/>
    </font>
    <font>
      <b val="true"/>
      <sz val="9.5"/>
      <color rgb="FF000000"/>
      <name val="ＭＳ Ｐゴシック"/>
      <family val="3"/>
      <charset val="128"/>
    </font>
    <font>
      <sz val="6.5"/>
      <color rgb="FF000000"/>
      <name val="ＭＳ Ｐゴシック"/>
      <family val="3"/>
      <charset val="128"/>
    </font>
    <font>
      <sz val="8.5"/>
      <color rgb="FFCCFFCC"/>
      <name val="ＭＳ Ｐゴシック"/>
      <family val="3"/>
      <charset val="128"/>
    </font>
    <font>
      <u val="single"/>
      <sz val="8"/>
      <name val="ＭＳ Ｐゴシック"/>
      <family val="3"/>
      <charset val="128"/>
    </font>
    <font>
      <sz val="10"/>
      <color rgb="FFCDFFFF"/>
      <name val="ＭＳ Ｐゴシック"/>
      <family val="3"/>
      <charset val="128"/>
    </font>
    <font>
      <sz val="6"/>
      <color rgb="FF000000"/>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val="true"/>
      <sz val="10"/>
      <color rgb="FFFFFFCC"/>
      <name val="ＭＳ Ｐゴシック"/>
      <family val="3"/>
      <charset val="128"/>
    </font>
    <font>
      <sz val="9"/>
      <color rgb="FFFFFFCC"/>
      <name val="ＭＳ Ｐゴシック"/>
      <family val="3"/>
      <charset val="128"/>
    </font>
    <font>
      <sz val="12"/>
      <color rgb="FFFFFFFF"/>
      <name val="ＭＳ Ｐゴシック"/>
      <family val="3"/>
      <charset val="128"/>
    </font>
    <font>
      <sz val="8"/>
      <color rgb="FFFFE2AF"/>
      <name val="ＭＳ Ｐゴシック"/>
      <family val="3"/>
      <charset val="128"/>
    </font>
    <font>
      <b val="true"/>
      <sz val="10.5"/>
      <color rgb="FF000000"/>
      <name val="ＭＳ Ｐゴシック"/>
      <family val="3"/>
      <charset val="128"/>
    </font>
    <font>
      <sz val="10.5"/>
      <color rgb="FFFFE2AF"/>
      <name val="ＭＳ Ｐゴシック"/>
      <family val="3"/>
      <charset val="128"/>
    </font>
    <font>
      <sz val="10.5"/>
      <name val="ＭＳ Ｐゴシック"/>
      <family val="3"/>
      <charset val="128"/>
    </font>
    <font>
      <sz val="10.5"/>
      <color rgb="FF000000"/>
      <name val="ＭＳ Ｐゴシック"/>
      <family val="3"/>
      <charset val="128"/>
    </font>
    <font>
      <b val="true"/>
      <sz val="10.5"/>
      <name val="ＭＳ Ｐゴシック"/>
      <family val="3"/>
      <charset val="128"/>
    </font>
    <font>
      <b val="true"/>
      <sz val="10.5"/>
      <color rgb="FF993300"/>
      <name val="ＭＳ Ｐゴシック"/>
      <family val="3"/>
      <charset val="128"/>
    </font>
    <font>
      <b val="true"/>
      <sz val="8"/>
      <name val="ＭＳ Ｐゴシック"/>
      <family val="3"/>
      <charset val="128"/>
    </font>
    <font>
      <sz val="6"/>
      <color rgb="FF000000"/>
      <name val="Times New Roman"/>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CDFFFF"/>
        <bgColor rgb="FFCCFFFF"/>
      </patternFill>
    </fill>
    <fill>
      <patternFill patternType="solid">
        <fgColor rgb="FFFDEADA"/>
        <bgColor rgb="FFF2F2F2"/>
      </patternFill>
    </fill>
  </fills>
  <borders count="150">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style="thin"/>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top/>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style="thin"/>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right/>
      <top style="thin"/>
      <bottom/>
      <diagonal/>
    </border>
    <border diagonalUp="false" diagonalDown="false">
      <left/>
      <right style="thin"/>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style="medium"/>
      <top style="thin"/>
      <bottom/>
      <diagonal/>
    </border>
    <border diagonalUp="false" diagonalDown="false">
      <left/>
      <right style="thin"/>
      <top/>
      <bottom/>
      <diagonal/>
    </border>
    <border diagonalUp="false" diagonalDown="false">
      <left style="thin"/>
      <right/>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top/>
      <botto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diagonal/>
    </border>
    <border diagonalUp="false" diagonalDown="false">
      <left style="medium"/>
      <right style="hair"/>
      <top style="hair"/>
      <bottom style="medium"/>
      <diagonal/>
    </border>
    <border diagonalUp="false" diagonalDown="false">
      <left style="hair"/>
      <right style="hair"/>
      <top/>
      <bottom style="medium"/>
      <diagonal/>
    </border>
    <border diagonalUp="false" diagonalDown="false">
      <left style="thin"/>
      <right style="medium"/>
      <top style="thin"/>
      <bottom style="medium"/>
      <diagonal/>
    </border>
    <border diagonalUp="false" diagonalDown="false">
      <left style="thin"/>
      <right/>
      <top style="hair"/>
      <bottom style="thin"/>
      <diagonal/>
    </border>
    <border diagonalUp="false" diagonalDown="false">
      <left/>
      <right/>
      <top style="hair"/>
      <bottom style="thin"/>
      <diagonal/>
    </border>
    <border diagonalUp="false" diagonalDown="false">
      <left style="hair"/>
      <right style="medium"/>
      <top style="hair"/>
      <bottom style="hair"/>
      <diagonal/>
    </border>
    <border diagonalUp="false" diagonalDown="false">
      <left style="hair"/>
      <right style="medium"/>
      <top style="medium"/>
      <bottom style="hair"/>
      <diagonal/>
    </border>
    <border diagonalUp="false" diagonalDown="false">
      <left style="hair"/>
      <right style="hair"/>
      <top style="hair"/>
      <bottom style="hair"/>
      <diagonal/>
    </border>
    <border diagonalUp="false" diagonalDown="false">
      <left style="medium"/>
      <right style="hair"/>
      <top/>
      <bottom style="medium"/>
      <diagonal/>
    </border>
    <border diagonalUp="false" diagonalDown="false">
      <left style="hair"/>
      <right style="medium"/>
      <top style="hair"/>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thin"/>
      <right style="thin"/>
      <top style="hair"/>
      <bottom style="hair"/>
      <diagonal/>
    </border>
    <border diagonalUp="false" diagonalDown="false">
      <left style="medium"/>
      <right style="medium"/>
      <top style="medium"/>
      <bottom/>
      <diagonal/>
    </border>
    <border diagonalUp="false" diagonalDown="false">
      <left style="thin"/>
      <right/>
      <top/>
      <bottom style="hair"/>
      <diagonal/>
    </border>
    <border diagonalUp="false" diagonalDown="false">
      <left style="medium"/>
      <right/>
      <top/>
      <bottom style="hair"/>
      <diagonal/>
    </border>
    <border diagonalUp="false" diagonalDown="false">
      <left/>
      <right style="thin"/>
      <top/>
      <bottom style="hair"/>
      <diagonal/>
    </border>
    <border diagonalUp="false" diagonalDown="false">
      <left/>
      <right style="medium"/>
      <top/>
      <bottom style="hair"/>
      <diagonal/>
    </border>
    <border diagonalUp="false" diagonalDown="false">
      <left style="thin"/>
      <right style="thin"/>
      <top style="hair"/>
      <bottom style="thin"/>
      <diagonal/>
    </border>
    <border diagonalUp="false" diagonalDown="false">
      <left style="medium"/>
      <right style="medium"/>
      <top/>
      <bottom style="medium"/>
      <diagonal/>
    </border>
    <border diagonalUp="false" diagonalDown="false">
      <left style="thin"/>
      <right/>
      <top style="hair"/>
      <bottom/>
      <diagonal/>
    </border>
    <border diagonalUp="false" diagonalDown="false">
      <left style="medium"/>
      <right/>
      <top style="thin"/>
      <bottom style="thin"/>
      <diagonal/>
    </border>
    <border diagonalUp="false" diagonalDown="false">
      <left/>
      <right style="medium"/>
      <top style="hair"/>
      <bottom style="thin"/>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bottom style="thin"/>
      <diagonal/>
    </border>
    <border diagonalUp="false" diagonalDown="false">
      <left style="thin"/>
      <right style="medium"/>
      <top style="thin"/>
      <bottom style="hair"/>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thin"/>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style="medium"/>
      <top style="hair"/>
      <bottom style="medium"/>
      <diagonal/>
    </border>
    <border diagonalUp="false" diagonalDown="false">
      <left style="medium"/>
      <right style="thin"/>
      <top style="hair"/>
      <bottom style="hair"/>
      <diagonal/>
    </border>
    <border diagonalUp="false" diagonalDown="false">
      <left style="thin"/>
      <right/>
      <top style="medium"/>
      <bottom style="medium"/>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style="hair"/>
      <bottom style="thin"/>
      <diagonal/>
    </border>
    <border diagonalUp="false" diagonalDown="false">
      <left/>
      <right/>
      <top style="medium"/>
      <bottom style="hair"/>
      <diagonal/>
    </border>
    <border diagonalUp="false" diagonalDown="false">
      <left/>
      <right style="thin"/>
      <top style="medium"/>
      <bottom style="hair"/>
      <diagonal/>
    </border>
    <border diagonalUp="false" diagonalDown="false">
      <left style="thin"/>
      <right style="medium"/>
      <top style="medium"/>
      <bottom style="hair"/>
      <diagonal/>
    </border>
    <border diagonalUp="false" diagonalDown="false">
      <left/>
      <right style="thin"/>
      <top style="hair"/>
      <bottom style="medium"/>
      <diagonal/>
    </border>
    <border diagonalUp="false" diagonalDown="false">
      <left style="thin"/>
      <right style="medium"/>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hair"/>
      <top/>
      <bottom style="thin"/>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thin"/>
      <top style="medium"/>
      <bottom style="thin"/>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98">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21" fillId="0" borderId="0" xfId="0" applyFont="true" applyBorder="false" applyAlignment="true" applyProtection="false">
      <alignment horizontal="right" vertical="top" textRotation="0" wrapText="true" indent="0" shrinkToFit="false"/>
      <protection locked="true" hidden="false"/>
    </xf>
    <xf numFmtId="164" fontId="21" fillId="0" borderId="0" xfId="0" applyFont="true" applyBorder="true" applyAlignment="true" applyProtection="false">
      <alignment horizontal="left" vertical="center" textRotation="0" wrapText="true" indent="0" shrinkToFit="fals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0" fillId="16" borderId="22" xfId="0" applyFont="true" applyBorder="true" applyAlignment="true" applyProtection="true">
      <alignment horizontal="left" vertical="center" textRotation="0" wrapText="false" indent="0" shrinkToFit="false"/>
      <protection locked="false" hidden="false"/>
    </xf>
    <xf numFmtId="164" fontId="0" fillId="16" borderId="15"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0"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8"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0" fillId="0" borderId="26" xfId="0" applyFont="true" applyBorder="true" applyAlignment="true" applyProtection="false">
      <alignment horizontal="left" vertical="top" textRotation="0" wrapText="true" indent="0" shrinkToFit="false"/>
      <protection locked="true" hidden="false"/>
    </xf>
    <xf numFmtId="164" fontId="30" fillId="0" borderId="0" xfId="0" applyFont="true" applyBorder="false" applyAlignment="true" applyProtection="false">
      <alignment horizontal="general"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true" indent="0" shrinkToFit="false"/>
      <protection locked="true" hidden="false"/>
    </xf>
    <xf numFmtId="164" fontId="4" fillId="0" borderId="28" xfId="0" applyFont="true" applyBorder="true" applyAlignment="true" applyProtection="false">
      <alignment horizontal="center" vertical="center" textRotation="0" wrapText="true" indent="0" shrinkToFit="false"/>
      <protection locked="true" hidden="false"/>
    </xf>
    <xf numFmtId="164" fontId="4" fillId="0" borderId="29"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false">
      <alignment horizontal="center" vertical="center" textRotation="0" wrapText="false" indent="0" shrinkToFit="false"/>
      <protection locked="true" hidden="false"/>
    </xf>
    <xf numFmtId="167" fontId="31" fillId="16" borderId="30"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31"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8" fontId="31" fillId="16" borderId="31" xfId="0" applyFont="true" applyBorder="true" applyAlignment="false" applyProtection="true">
      <alignment horizontal="general" vertical="center" textRotation="0" wrapText="false" indent="0" shrinkToFit="false"/>
      <protection locked="false" hidden="false"/>
    </xf>
    <xf numFmtId="169" fontId="31" fillId="16" borderId="33" xfId="0" applyFont="true" applyBorder="true" applyAlignment="false" applyProtection="true">
      <alignment horizontal="general" vertical="center" textRotation="0" wrapText="false" indent="0" shrinkToFit="false"/>
      <protection locked="false" hidden="false"/>
    </xf>
    <xf numFmtId="168" fontId="0" fillId="0" borderId="34" xfId="0" applyFont="false" applyBorder="true" applyAlignment="false" applyProtection="false">
      <alignment horizontal="general" vertical="center" textRotation="0" wrapText="false" indent="0" shrinkToFit="false"/>
      <protection locked="true" hidden="false"/>
    </xf>
    <xf numFmtId="170" fontId="31" fillId="16" borderId="35"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8" fontId="32" fillId="16" borderId="23" xfId="0" applyFont="true" applyBorder="true" applyAlignment="false" applyProtection="true">
      <alignment horizontal="general" vertical="center" textRotation="0" wrapText="false" indent="0" shrinkToFit="false"/>
      <protection locked="false" hidden="false"/>
    </xf>
    <xf numFmtId="169" fontId="32" fillId="16" borderId="36" xfId="0" applyFont="true" applyBorder="true" applyAlignment="false" applyProtection="true">
      <alignment horizontal="general" vertical="center" textRotation="0" wrapText="false" indent="0" shrinkToFit="false"/>
      <protection locked="false" hidden="false"/>
    </xf>
    <xf numFmtId="168" fontId="31" fillId="16" borderId="23" xfId="0" applyFont="true" applyBorder="true" applyAlignment="false" applyProtection="true">
      <alignment horizontal="general" vertical="center" textRotation="0" wrapText="false" indent="0" shrinkToFit="false"/>
      <protection locked="false" hidden="false"/>
    </xf>
    <xf numFmtId="169" fontId="31" fillId="16" borderId="36" xfId="0" applyFont="true" applyBorder="true" applyAlignment="false" applyProtection="true">
      <alignment horizontal="general" vertical="center" textRotation="0" wrapText="false" indent="0" shrinkToFit="false"/>
      <protection locked="false" hidden="false"/>
    </xf>
    <xf numFmtId="167" fontId="31" fillId="16" borderId="37" xfId="0" applyFont="true" applyBorder="true" applyAlignment="true" applyProtection="true">
      <alignment horizontal="center" vertical="center" textRotation="0" wrapText="false" indent="0" shrinkToFit="false"/>
      <protection locked="false" hidden="false"/>
    </xf>
    <xf numFmtId="168" fontId="25" fillId="16" borderId="23" xfId="0" applyFont="true" applyBorder="true" applyAlignment="false" applyProtection="true">
      <alignment horizontal="general" vertical="center" textRotation="0" wrapText="false" indent="0" shrinkToFit="false"/>
      <protection locked="false" hidden="false"/>
    </xf>
    <xf numFmtId="169" fontId="25" fillId="16" borderId="36" xfId="0" applyFont="true" applyBorder="true" applyAlignment="false" applyProtection="true">
      <alignment horizontal="general" vertical="center" textRotation="0" wrapText="false" indent="0" shrinkToFit="false"/>
      <protection locked="false" hidden="false"/>
    </xf>
    <xf numFmtId="169" fontId="0" fillId="0" borderId="34" xfId="0" applyFont="false" applyBorder="true" applyAlignment="false" applyProtection="false">
      <alignment horizontal="general" vertical="center" textRotation="0" wrapText="false" indent="0" shrinkToFit="false"/>
      <protection locked="true" hidden="false"/>
    </xf>
    <xf numFmtId="167" fontId="31" fillId="16" borderId="35" xfId="0" applyFont="true" applyBorder="true" applyAlignment="true" applyProtection="true">
      <alignment horizontal="center" vertical="center" textRotation="0" wrapText="false" indent="0" shrinkToFit="false"/>
      <protection locked="false" hidden="false"/>
    </xf>
    <xf numFmtId="169" fontId="25" fillId="16" borderId="10" xfId="0" applyFont="true" applyBorder="true" applyAlignment="false" applyProtection="true">
      <alignment horizontal="general" vertical="center" textRotation="0" wrapText="false" indent="0" shrinkToFit="false"/>
      <protection locked="false" hidden="false"/>
    </xf>
    <xf numFmtId="167" fontId="31" fillId="16" borderId="38" xfId="0" applyFont="true" applyBorder="true" applyAlignment="true" applyProtection="true">
      <alignment horizontal="center" vertical="center" textRotation="0" wrapText="false" indent="0" shrinkToFit="false"/>
      <protection locked="false" hidden="false"/>
    </xf>
    <xf numFmtId="164" fontId="4" fillId="16" borderId="28" xfId="0" applyFont="true" applyBorder="true" applyAlignment="false" applyProtection="true">
      <alignment horizontal="general"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true" indent="0" shrinkToFit="false"/>
      <protection locked="false" hidden="false"/>
    </xf>
    <xf numFmtId="168" fontId="25" fillId="16" borderId="28" xfId="0" applyFont="true" applyBorder="true" applyAlignment="false" applyProtection="true">
      <alignment horizontal="general" vertical="center" textRotation="0" wrapText="false" indent="0" shrinkToFit="false"/>
      <protection locked="false" hidden="false"/>
    </xf>
    <xf numFmtId="169" fontId="25" fillId="16" borderId="39" xfId="0" applyFont="true" applyBorder="true" applyAlignment="false" applyProtection="true">
      <alignment horizontal="general" vertical="center" textRotation="0" wrapText="false" indent="0" shrinkToFit="false"/>
      <protection locked="false" hidden="false"/>
    </xf>
    <xf numFmtId="164" fontId="0" fillId="24" borderId="0" xfId="0" applyFont="fals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center"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right" vertical="center" textRotation="0" wrapText="false" indent="0" shrinkToFit="false"/>
      <protection locked="true" hidden="false"/>
    </xf>
    <xf numFmtId="164" fontId="41" fillId="25" borderId="0" xfId="0" applyFont="true" applyBorder="true" applyAlignment="true" applyProtection="true">
      <alignment horizontal="center" vertical="center" textRotation="0" wrapText="false" indent="0" shrinkToFit="false"/>
      <protection locked="false" hidden="false"/>
    </xf>
    <xf numFmtId="164" fontId="26" fillId="0" borderId="0" xfId="0" applyFont="true" applyBorder="false" applyAlignment="true" applyProtection="false">
      <alignment horizontal="right" vertical="center" textRotation="0" wrapText="fals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64" fontId="42" fillId="0" borderId="40" xfId="0" applyFont="true" applyBorder="true" applyAlignment="true" applyProtection="false">
      <alignment horizontal="center" vertical="center" textRotation="0" wrapText="false" indent="0" shrinkToFit="false"/>
      <protection locked="true" hidden="false"/>
    </xf>
    <xf numFmtId="164" fontId="42" fillId="0" borderId="41" xfId="0" applyFont="true" applyBorder="true" applyAlignment="true" applyProtection="false">
      <alignment horizontal="left"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3" fillId="24" borderId="0" xfId="0" applyFont="true" applyBorder="false" applyAlignment="false" applyProtection="false">
      <alignment horizontal="general" vertical="center" textRotation="0" wrapText="false" indent="0" shrinkToFit="false"/>
      <protection locked="true" hidden="false"/>
    </xf>
    <xf numFmtId="164" fontId="42" fillId="0" borderId="14" xfId="0" applyFont="true" applyBorder="true" applyAlignment="true" applyProtection="false">
      <alignment horizontal="center" vertical="center" textRotation="0" wrapText="false" indent="0" shrinkToFit="false"/>
      <protection locked="true" hidden="false"/>
    </xf>
    <xf numFmtId="164" fontId="42" fillId="0" borderId="42" xfId="0" applyFont="true" applyBorder="true" applyAlignment="true" applyProtection="false">
      <alignment horizontal="left" vertical="center" textRotation="0" wrapText="true" indent="0" shrinkToFit="false"/>
      <protection locked="true" hidden="false"/>
    </xf>
    <xf numFmtId="164" fontId="42" fillId="0" borderId="12" xfId="0" applyFont="true" applyBorder="true" applyAlignment="true" applyProtection="false">
      <alignment horizontal="center" vertical="center" textRotation="0" wrapText="true" indent="0" shrinkToFit="false"/>
      <protection locked="true" hidden="false"/>
    </xf>
    <xf numFmtId="164" fontId="42" fillId="0" borderId="43" xfId="0" applyFont="true" applyBorder="true" applyAlignment="false" applyProtection="false">
      <alignment horizontal="general" vertical="center" textRotation="0" wrapText="false" indent="0" shrinkToFit="false"/>
      <protection locked="true" hidden="false"/>
    </xf>
    <xf numFmtId="164" fontId="42" fillId="0" borderId="10" xfId="0" applyFont="true" applyBorder="true" applyAlignment="false" applyProtection="false">
      <alignment horizontal="general" vertical="center" textRotation="0" wrapText="false" indent="0" shrinkToFit="false"/>
      <protection locked="true" hidden="false"/>
    </xf>
    <xf numFmtId="164" fontId="42" fillId="0" borderId="44" xfId="0" applyFont="true" applyBorder="true" applyAlignment="false" applyProtection="false">
      <alignment horizontal="general" vertical="center" textRotation="0" wrapText="false" indent="0" shrinkToFit="false"/>
      <protection locked="true" hidden="false"/>
    </xf>
    <xf numFmtId="164" fontId="42" fillId="0" borderId="45" xfId="0" applyFont="true" applyBorder="true" applyAlignment="false" applyProtection="false">
      <alignment horizontal="general" vertical="center" textRotation="0" wrapText="false" indent="0" shrinkToFit="false"/>
      <protection locked="true" hidden="false"/>
    </xf>
    <xf numFmtId="164" fontId="42" fillId="0" borderId="21" xfId="0" applyFont="true" applyBorder="true" applyAlignment="true" applyProtection="false">
      <alignment horizontal="left" vertical="center" textRotation="0" wrapText="false" indent="0" shrinkToFit="false"/>
      <protection locked="true" hidden="false"/>
    </xf>
    <xf numFmtId="164" fontId="42" fillId="0" borderId="14" xfId="0" applyFont="true" applyBorder="true" applyAlignment="true" applyProtection="false">
      <alignment horizontal="left" vertical="center" textRotation="0" wrapText="false" indent="0" shrinkToFit="false"/>
      <protection locked="true" hidden="false"/>
    </xf>
    <xf numFmtId="164" fontId="42" fillId="0" borderId="40" xfId="0" applyFont="true" applyBorder="true" applyAlignment="true" applyProtection="false">
      <alignment horizontal="center" vertical="center" textRotation="0" wrapText="true" indent="0" shrinkToFit="false"/>
      <protection locked="true" hidden="false"/>
    </xf>
    <xf numFmtId="164" fontId="42" fillId="0" borderId="21" xfId="0" applyFont="true" applyBorder="true" applyAlignment="true" applyProtection="false">
      <alignment horizontal="center" vertical="center" textRotation="0" wrapText="true" indent="0" shrinkToFit="false"/>
      <protection locked="true" hidden="false"/>
    </xf>
    <xf numFmtId="164" fontId="42" fillId="0" borderId="42" xfId="0" applyFont="true" applyBorder="true" applyAlignment="true" applyProtection="false">
      <alignment horizontal="left" vertical="center" textRotation="0" wrapText="false" indent="0" shrinkToFit="false"/>
      <protection locked="true" hidden="false"/>
    </xf>
    <xf numFmtId="164" fontId="42" fillId="0" borderId="23" xfId="0" applyFont="true" applyBorder="true" applyAlignment="true" applyProtection="false">
      <alignment horizontal="center" vertical="center" textRotation="0" wrapText="false" indent="0" shrinkToFit="false"/>
      <protection locked="true" hidden="false"/>
    </xf>
    <xf numFmtId="164" fontId="42" fillId="0" borderId="45" xfId="0" applyFont="true" applyBorder="true" applyAlignment="true" applyProtection="false">
      <alignment horizontal="center" vertical="center" textRotation="0" wrapText="false" indent="0" shrinkToFit="false"/>
      <protection locked="true" hidden="false"/>
    </xf>
    <xf numFmtId="164" fontId="42" fillId="0" borderId="23" xfId="0" applyFont="true" applyBorder="true" applyAlignment="true" applyProtection="false">
      <alignment horizontal="center" vertical="center" textRotation="0" wrapText="false" indent="0" shrinkToFit="true"/>
      <protection locked="true" hidden="false"/>
    </xf>
    <xf numFmtId="164" fontId="44" fillId="24" borderId="0" xfId="0" applyFont="true" applyBorder="false" applyAlignment="fals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left" vertical="center" textRotation="0" wrapText="true" indent="0" shrinkToFit="false"/>
      <protection locked="true" hidden="false"/>
    </xf>
    <xf numFmtId="164" fontId="42" fillId="0" borderId="46" xfId="0" applyFont="true" applyBorder="true" applyAlignment="true" applyProtection="false">
      <alignment horizontal="left" vertical="center" textRotation="0" wrapText="true" indent="0" shrinkToFit="false"/>
      <protection locked="true" hidden="false"/>
    </xf>
    <xf numFmtId="164" fontId="42" fillId="0" borderId="47" xfId="0" applyFont="true" applyBorder="true" applyAlignment="true" applyProtection="false">
      <alignment horizontal="left" vertical="center" textRotation="0" wrapText="true" indent="0" shrinkToFit="false"/>
      <protection locked="true" hidden="false"/>
    </xf>
    <xf numFmtId="164" fontId="42" fillId="0" borderId="48" xfId="0" applyFont="true" applyBorder="true" applyAlignment="true" applyProtection="false">
      <alignment horizontal="left" vertical="center" textRotation="0" wrapText="true" indent="0" shrinkToFit="false"/>
      <protection locked="true" hidden="false"/>
    </xf>
    <xf numFmtId="164" fontId="45" fillId="0" borderId="34" xfId="0" applyFont="true" applyBorder="true" applyAlignment="false" applyProtection="false">
      <alignment horizontal="general" vertical="center" textRotation="0" wrapText="false" indent="0" shrinkToFit="false"/>
      <protection locked="true" hidden="false"/>
    </xf>
    <xf numFmtId="164" fontId="42" fillId="0" borderId="49" xfId="0" applyFont="true" applyBorder="true" applyAlignment="true" applyProtection="false">
      <alignment horizontal="left" vertical="center" textRotation="0" wrapText="true" indent="0" shrinkToFit="false"/>
      <protection locked="true" hidden="false"/>
    </xf>
    <xf numFmtId="164" fontId="4" fillId="0" borderId="34" xfId="0" applyFont="true" applyBorder="true" applyAlignment="false" applyProtection="fals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5" fillId="4" borderId="50" xfId="0" applyFont="true" applyBorder="true" applyAlignment="true" applyProtection="fals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7" fillId="6" borderId="50" xfId="0" applyFont="true" applyBorder="true" applyAlignment="true" applyProtection="fals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7" fillId="22" borderId="51" xfId="0" applyFont="true" applyBorder="true" applyAlignment="true" applyProtection="false">
      <alignment horizontal="center" vertical="center" textRotation="0" wrapText="true" indent="0" shrinkToFit="false"/>
      <protection locked="true" hidden="false"/>
    </xf>
    <xf numFmtId="164" fontId="5" fillId="24" borderId="0" xfId="0" applyFont="true" applyBorder="false" applyAlignment="false" applyProtection="false">
      <alignment horizontal="general" vertical="center" textRotation="0" wrapText="false" indent="0" shrinkToFit="false"/>
      <protection locked="true" hidden="false"/>
    </xf>
    <xf numFmtId="164" fontId="4" fillId="0" borderId="52" xfId="0" applyFont="true" applyBorder="true" applyAlignment="false" applyProtection="false">
      <alignment horizontal="general" vertical="center" textRotation="0" wrapText="false" indent="0" shrinkToFit="false"/>
      <protection locked="true" hidden="false"/>
    </xf>
    <xf numFmtId="164" fontId="48" fillId="0" borderId="53" xfId="0" applyFont="true" applyBorder="true" applyAlignment="true" applyProtection="false">
      <alignment horizontal="general" vertical="center" textRotation="0" wrapText="true" indent="0" shrinkToFit="false"/>
      <protection locked="true" hidden="false"/>
    </xf>
    <xf numFmtId="164" fontId="48" fillId="0" borderId="54" xfId="0" applyFont="true" applyBorder="true" applyAlignment="true" applyProtection="false">
      <alignment horizontal="general" vertical="center" textRotation="0" wrapText="true" indent="0" shrinkToFit="false"/>
      <protection locked="true" hidden="false"/>
    </xf>
    <xf numFmtId="167" fontId="27" fillId="0" borderId="0" xfId="0" applyFont="true" applyBorder="false" applyAlignment="true" applyProtection="false">
      <alignment horizontal="left" vertical="center" textRotation="0" wrapText="false" indent="0" shrinkToFit="false"/>
      <protection locked="true" hidden="false"/>
    </xf>
    <xf numFmtId="167" fontId="22" fillId="0" borderId="0" xfId="0" applyFont="true" applyBorder="false" applyAlignment="true" applyProtection="false">
      <alignment horizontal="left" vertical="center" textRotation="0" wrapText="false" indent="0" shrinkToFit="false"/>
      <protection locked="true" hidden="false"/>
    </xf>
    <xf numFmtId="167" fontId="48" fillId="0" borderId="0" xfId="0" applyFont="true" applyBorder="false" applyAlignment="true" applyProtection="false">
      <alignment horizontal="center" vertical="center" textRotation="0" wrapText="false" indent="0" shrinkToFit="false"/>
      <protection locked="true" hidden="false"/>
    </xf>
    <xf numFmtId="167" fontId="48"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top" textRotation="0" wrapText="false" indent="0" shrinkToFit="false"/>
      <protection locked="true" hidden="false"/>
    </xf>
    <xf numFmtId="167" fontId="48" fillId="0" borderId="0" xfId="0" applyFont="true" applyBorder="true" applyAlignment="true" applyProtection="false">
      <alignment horizontal="left" vertical="top" textRotation="0" wrapText="tru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46" fillId="26" borderId="23" xfId="0" applyFont="true" applyBorder="true" applyAlignment="true" applyProtection="false">
      <alignment horizontal="left" vertical="center" textRotation="0" wrapText="false" indent="0" shrinkToFit="false"/>
      <protection locked="true" hidden="false"/>
    </xf>
    <xf numFmtId="164" fontId="13" fillId="0" borderId="10"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true" applyProtection="false">
      <alignment horizontal="center" vertical="center" textRotation="0" wrapText="false" indent="0" shrinkToFit="false"/>
      <protection locked="true" hidden="false"/>
    </xf>
    <xf numFmtId="164" fontId="46" fillId="0" borderId="44" xfId="0" applyFont="true" applyBorder="true" applyAlignment="true" applyProtection="false">
      <alignment horizontal="center" vertical="center" textRotation="0" wrapText="false" indent="0" shrinkToFit="false"/>
      <protection locked="true" hidden="false"/>
    </xf>
    <xf numFmtId="164" fontId="46" fillId="0" borderId="44"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false" applyProtection="false">
      <alignment horizontal="general" vertical="center" textRotation="0" wrapText="false" indent="0" shrinkToFit="false"/>
      <protection locked="true" hidden="false"/>
    </xf>
    <xf numFmtId="164" fontId="49" fillId="0" borderId="45" xfId="0" applyFont="true" applyBorder="true" applyAlignment="false" applyProtection="false">
      <alignment horizontal="general" vertical="center" textRotation="0" wrapText="false" indent="0" shrinkToFit="false"/>
      <protection locked="true" hidden="false"/>
    </xf>
    <xf numFmtId="171" fontId="43" fillId="0" borderId="55" xfId="73" applyFont="true" applyBorder="true" applyAlignment="true" applyProtection="true">
      <alignment horizontal="right" vertical="center" textRotation="0" wrapText="false" indent="0" shrinkToFit="false"/>
      <protection locked="true" hidden="false"/>
    </xf>
    <xf numFmtId="164" fontId="49" fillId="0" borderId="56" xfId="0" applyFont="true" applyBorder="true" applyAlignment="false" applyProtection="false">
      <alignment horizontal="general" vertical="center" textRotation="0" wrapText="false" indent="0" shrinkToFit="false"/>
      <protection locked="true" hidden="false"/>
    </xf>
    <xf numFmtId="164" fontId="49" fillId="0" borderId="45" xfId="0" applyFont="true" applyBorder="true" applyAlignment="true" applyProtection="false">
      <alignment horizontal="left" vertical="center" textRotation="0" wrapText="true" indent="0" shrinkToFit="false"/>
      <protection locked="true" hidden="false"/>
    </xf>
    <xf numFmtId="164" fontId="49" fillId="0" borderId="57" xfId="0" applyFont="true" applyBorder="true" applyAlignment="fals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right" vertical="center" textRotation="0" wrapText="false" indent="0" shrinkToFit="false"/>
      <protection locked="true" hidden="false"/>
    </xf>
    <xf numFmtId="164" fontId="42" fillId="0" borderId="0" xfId="0" applyFont="true" applyBorder="false" applyAlignment="true" applyProtection="false">
      <alignment horizontal="center" vertical="center" textRotation="0" wrapText="false" indent="0" shrinkToFit="false"/>
      <protection locked="true" hidden="false"/>
    </xf>
    <xf numFmtId="168" fontId="25" fillId="0" borderId="0" xfId="0" applyFont="true" applyBorder="false" applyAlignment="true" applyProtection="false">
      <alignment horizontal="right" vertical="center" textRotation="0" wrapText="false" indent="0" shrinkToFit="false"/>
      <protection locked="true" hidden="false"/>
    </xf>
    <xf numFmtId="164" fontId="0" fillId="26" borderId="23" xfId="0" applyFont="false" applyBorder="true" applyAlignment="true" applyProtection="false">
      <alignment horizontal="center" vertical="center" textRotation="0" wrapText="false" indent="0" shrinkToFit="false"/>
      <protection locked="true" hidden="false"/>
    </xf>
    <xf numFmtId="164" fontId="49" fillId="26" borderId="36" xfId="0" applyFont="true" applyBorder="true" applyAlignment="true" applyProtection="false">
      <alignment horizontal="center" vertical="center" textRotation="0" wrapText="false" indent="0" shrinkToFit="false"/>
      <protection locked="true" hidden="false"/>
    </xf>
    <xf numFmtId="164" fontId="51" fillId="27" borderId="11" xfId="0" applyFont="true" applyBorder="true" applyAlignment="true" applyProtection="false">
      <alignment horizontal="center" vertical="center" textRotation="0" wrapText="false" indent="0" shrinkToFit="false"/>
      <protection locked="true" hidden="false"/>
    </xf>
    <xf numFmtId="164" fontId="49" fillId="26" borderId="22" xfId="0" applyFont="true" applyBorder="true" applyAlignment="true" applyProtection="false">
      <alignment horizontal="center" vertical="center" textRotation="0" wrapText="false" indent="0" shrinkToFit="false"/>
      <protection locked="true" hidden="false"/>
    </xf>
    <xf numFmtId="164" fontId="52" fillId="24" borderId="58" xfId="0" applyFont="true" applyBorder="true" applyAlignment="true" applyProtection="false">
      <alignment horizontal="left" vertical="center" textRotation="0" wrapText="false" indent="0" shrinkToFit="false"/>
      <protection locked="true" hidden="false"/>
    </xf>
    <xf numFmtId="171" fontId="43" fillId="0" borderId="59" xfId="73" applyFont="true" applyBorder="true" applyAlignment="true" applyProtection="true">
      <alignment horizontal="right" vertical="center" textRotation="0" wrapText="false" indent="0" shrinkToFit="false"/>
      <protection locked="true" hidden="false"/>
    </xf>
    <xf numFmtId="164" fontId="49" fillId="0" borderId="60" xfId="0" applyFont="true" applyBorder="true" applyAlignment="false" applyProtection="false">
      <alignment horizontal="general" vertical="center" textRotation="0" wrapText="false" indent="0" shrinkToFit="false"/>
      <protection locked="true" hidden="false"/>
    </xf>
    <xf numFmtId="168" fontId="43" fillId="0" borderId="59" xfId="0" applyFont="true" applyBorder="true" applyAlignment="true" applyProtection="false">
      <alignment horizontal="right" vertical="center" textRotation="0" wrapText="false" indent="0" shrinkToFit="false"/>
      <protection locked="true" hidden="false"/>
    </xf>
    <xf numFmtId="164" fontId="49" fillId="0" borderId="61"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true" applyProtection="false">
      <alignment horizontal="left" vertical="center" textRotation="0" wrapText="true" indent="0" shrinkToFit="false"/>
      <protection locked="true" hidden="false"/>
    </xf>
    <xf numFmtId="171" fontId="43" fillId="4" borderId="11" xfId="73" applyFont="true" applyBorder="true" applyAlignment="true" applyProtection="true">
      <alignment horizontal="right" vertical="center" textRotation="0" wrapText="false" indent="0" shrinkToFit="false"/>
      <protection locked="false" hidden="false"/>
    </xf>
    <xf numFmtId="168" fontId="43" fillId="6" borderId="11" xfId="0" applyFont="true" applyBorder="true" applyAlignment="true" applyProtection="true">
      <alignment horizontal="right" vertical="center" textRotation="0" wrapText="false" indent="0" shrinkToFit="false"/>
      <protection locked="false" hidden="false"/>
    </xf>
    <xf numFmtId="168" fontId="43" fillId="0" borderId="55" xfId="0" applyFont="true" applyBorder="true" applyAlignment="true" applyProtection="false">
      <alignment horizontal="right" vertical="center" textRotation="0" wrapText="false" indent="0" shrinkToFit="false"/>
      <protection locked="true" hidden="false"/>
    </xf>
    <xf numFmtId="164" fontId="49"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false" indent="0" shrinkToFit="false"/>
      <protection locked="true" hidden="false"/>
    </xf>
    <xf numFmtId="164" fontId="48" fillId="24"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53" fillId="25" borderId="11" xfId="0" applyFont="true" applyBorder="true" applyAlignment="true" applyProtection="true">
      <alignment horizontal="center" vertical="center" textRotation="0" wrapText="true" indent="0" shrinkToFit="false"/>
      <protection locked="false" hidden="false"/>
    </xf>
    <xf numFmtId="164" fontId="47" fillId="0" borderId="45" xfId="0" applyFont="true" applyBorder="true" applyAlignment="true" applyProtection="false">
      <alignment horizontal="left" vertical="center" textRotation="0" wrapText="true" indent="0" shrinkToFit="false"/>
      <protection locked="tru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52" fillId="24" borderId="0" xfId="0" applyFont="true" applyBorder="false" applyAlignment="true" applyProtection="false">
      <alignment horizontal="left" vertical="center" textRotation="0" wrapText="false" indent="0" shrinkToFit="false"/>
      <protection locked="true" hidden="false"/>
    </xf>
    <xf numFmtId="164" fontId="48" fillId="0" borderId="0" xfId="0" applyFont="true" applyBorder="true" applyAlignment="true" applyProtection="false">
      <alignment horizontal="left" vertical="top" textRotation="0" wrapText="true" indent="0" shrinkToFit="false"/>
      <protection locked="true" hidden="false"/>
    </xf>
    <xf numFmtId="167" fontId="27" fillId="0" borderId="0" xfId="0" applyFont="true" applyBorder="false" applyAlignment="false" applyProtection="false">
      <alignment horizontal="general" vertical="center" textRotation="0" wrapText="false" indent="0" shrinkToFit="false"/>
      <protection locked="true" hidden="false"/>
    </xf>
    <xf numFmtId="164" fontId="42" fillId="24" borderId="62" xfId="0" applyFont="true" applyBorder="true" applyAlignment="false" applyProtection="false">
      <alignment horizontal="general" vertical="center" textRotation="0" wrapText="false" indent="0" shrinkToFit="false"/>
      <protection locked="true" hidden="false"/>
    </xf>
    <xf numFmtId="164" fontId="0" fillId="0" borderId="44" xfId="0" applyFont="false" applyBorder="true" applyAlignment="false" applyProtection="false">
      <alignment horizontal="general" vertical="center" textRotation="0" wrapText="false" indent="0" shrinkToFit="false"/>
      <protection locked="true" hidden="false"/>
    </xf>
    <xf numFmtId="164" fontId="46" fillId="24" borderId="63" xfId="0" applyFont="true" applyBorder="true" applyAlignment="false" applyProtection="false">
      <alignment horizontal="general" vertical="center" textRotation="0" wrapText="false" indent="0" shrinkToFit="false"/>
      <protection locked="true" hidden="false"/>
    </xf>
    <xf numFmtId="164" fontId="42" fillId="24" borderId="63" xfId="0" applyFont="true" applyBorder="true" applyAlignment="false" applyProtection="false">
      <alignment horizontal="general" vertical="center" textRotation="0" wrapText="false" indent="0" shrinkToFit="false"/>
      <protection locked="true" hidden="false"/>
    </xf>
    <xf numFmtId="164" fontId="42" fillId="24" borderId="64" xfId="0" applyFont="true" applyBorder="true" applyAlignment="false" applyProtection="false">
      <alignment horizontal="general" vertical="center" textRotation="0" wrapText="false" indent="0" shrinkToFit="false"/>
      <protection locked="true" hidden="false"/>
    </xf>
    <xf numFmtId="168" fontId="42" fillId="24" borderId="59" xfId="0" applyFont="true" applyBorder="true" applyAlignment="false" applyProtection="false">
      <alignment horizontal="general" vertical="center" textRotation="0" wrapText="false" indent="0" shrinkToFit="false"/>
      <protection locked="true" hidden="false"/>
    </xf>
    <xf numFmtId="164" fontId="46" fillId="24" borderId="65" xfId="0" applyFont="true" applyBorder="true" applyAlignment="false" applyProtection="false">
      <alignment horizontal="general" vertical="center" textRotation="0" wrapText="false" indent="0" shrinkToFit="false"/>
      <protection locked="true" hidden="false"/>
    </xf>
    <xf numFmtId="164" fontId="52" fillId="27" borderId="11" xfId="0" applyFont="true" applyBorder="true" applyAlignment="true" applyProtection="false">
      <alignment horizontal="center" vertical="center" textRotation="0" wrapText="false" indent="0" shrinkToFit="false"/>
      <protection locked="true" hidden="false"/>
    </xf>
    <xf numFmtId="164" fontId="52" fillId="24" borderId="11" xfId="0" applyFont="true" applyBorder="true" applyAlignment="true" applyProtection="false">
      <alignment horizontal="left" vertical="center" textRotation="0" wrapText="true" indent="0" shrinkToFit="false"/>
      <protection locked="true" hidden="false"/>
    </xf>
    <xf numFmtId="164" fontId="42" fillId="0" borderId="64" xfId="0" applyFont="true" applyBorder="true" applyAlignment="false" applyProtection="false">
      <alignment horizontal="general" vertical="center" textRotation="0" wrapText="false" indent="0" shrinkToFit="false"/>
      <protection locked="true" hidden="false"/>
    </xf>
    <xf numFmtId="164" fontId="42" fillId="0" borderId="66" xfId="0" applyFont="true" applyBorder="true" applyAlignment="false" applyProtection="false">
      <alignment horizontal="general" vertical="center" textRotation="0" wrapText="false" indent="0" shrinkToFit="false"/>
      <protection locked="true" hidden="false"/>
    </xf>
    <xf numFmtId="164" fontId="42" fillId="0" borderId="67" xfId="0" applyFont="true" applyBorder="true" applyAlignment="false" applyProtection="false">
      <alignment horizontal="general" vertical="center" textRotation="0" wrapText="false" indent="0" shrinkToFit="false"/>
      <protection locked="true" hidden="false"/>
    </xf>
    <xf numFmtId="164" fontId="42" fillId="4" borderId="67" xfId="0" applyFont="true" applyBorder="true" applyAlignment="true" applyProtection="true">
      <alignment horizontal="center" vertical="center" textRotation="0" wrapText="false" indent="0" shrinkToFit="false"/>
      <protection locked="false" hidden="false"/>
    </xf>
    <xf numFmtId="164" fontId="42" fillId="0" borderId="67" xfId="0" applyFont="true" applyBorder="true" applyAlignment="true" applyProtection="false">
      <alignment horizontal="center" vertical="center" textRotation="0" wrapText="false" indent="0" shrinkToFit="false"/>
      <protection locked="true" hidden="false"/>
    </xf>
    <xf numFmtId="164" fontId="42" fillId="0" borderId="68" xfId="0" applyFont="true" applyBorder="true" applyAlignment="false" applyProtection="false">
      <alignment horizontal="general" vertical="center" textRotation="0" wrapText="false" indent="0" shrinkToFit="false"/>
      <protection locked="true" hidden="false"/>
    </xf>
    <xf numFmtId="164" fontId="49" fillId="24" borderId="0" xfId="0" applyFont="true" applyBorder="false" applyAlignment="false" applyProtection="false">
      <alignment horizontal="general" vertical="center" textRotation="0" wrapText="false" indent="0" shrinkToFit="false"/>
      <protection locked="true" hidden="false"/>
    </xf>
    <xf numFmtId="164" fontId="46" fillId="0" borderId="10" xfId="0" applyFont="true" applyBorder="true" applyAlignment="true" applyProtection="false">
      <alignment horizontal="general" vertical="center" textRotation="0" wrapText="true" indent="0" shrinkToFit="false"/>
      <protection locked="true" hidden="false"/>
    </xf>
    <xf numFmtId="164" fontId="54" fillId="4" borderId="66" xfId="0" applyFont="true" applyBorder="true" applyAlignment="false" applyProtection="true">
      <alignment horizontal="general" vertical="center" textRotation="0" wrapText="false" indent="0" shrinkToFit="false"/>
      <protection locked="false" hidden="false"/>
    </xf>
    <xf numFmtId="164" fontId="46" fillId="0" borderId="67" xfId="0" applyFont="true" applyBorder="true" applyAlignment="false" applyProtection="false">
      <alignment horizontal="general" vertical="center" textRotation="0" wrapText="false" indent="0" shrinkToFit="false"/>
      <protection locked="true" hidden="false"/>
    </xf>
    <xf numFmtId="164" fontId="54" fillId="4" borderId="67" xfId="0" applyFont="true" applyBorder="true" applyAlignment="false" applyProtection="true">
      <alignment horizontal="general" vertical="center" textRotation="0" wrapText="false" indent="0" shrinkToFit="false"/>
      <protection locked="false" hidden="false"/>
    </xf>
    <xf numFmtId="164" fontId="42" fillId="0" borderId="26" xfId="0" applyFont="true" applyBorder="true" applyAlignment="false" applyProtection="false">
      <alignment horizontal="general" vertical="center" textRotation="0" wrapText="false" indent="0" shrinkToFit="false"/>
      <protection locked="true" hidden="false"/>
    </xf>
    <xf numFmtId="164" fontId="54" fillId="4" borderId="26" xfId="0" applyFont="true" applyBorder="true" applyAlignment="false" applyProtection="true">
      <alignment horizontal="general" vertical="center" textRotation="0" wrapText="false" indent="0" shrinkToFit="false"/>
      <protection locked="false" hidden="false"/>
    </xf>
    <xf numFmtId="164" fontId="46" fillId="0" borderId="26" xfId="0" applyFont="true" applyBorder="true" applyAlignment="false" applyProtection="false">
      <alignment horizontal="general" vertical="center" textRotation="0" wrapText="false" indent="0" shrinkToFit="false"/>
      <protection locked="true" hidden="false"/>
    </xf>
    <xf numFmtId="164" fontId="42" fillId="4" borderId="44" xfId="0" applyFont="true" applyBorder="true" applyAlignment="true" applyProtection="true">
      <alignment horizontal="center" vertical="center" textRotation="0" wrapText="false" indent="0" shrinkToFit="true"/>
      <protection locked="false" hidden="false"/>
    </xf>
    <xf numFmtId="164" fontId="43" fillId="0" borderId="69" xfId="0" applyFont="true" applyBorder="true" applyAlignment="false" applyProtection="false">
      <alignment horizontal="general" vertical="center" textRotation="0" wrapText="false" indent="0" shrinkToFit="false"/>
      <protection locked="true" hidden="false"/>
    </xf>
    <xf numFmtId="164" fontId="46" fillId="0" borderId="70" xfId="0" applyFont="true" applyBorder="true" applyAlignment="false" applyProtection="false">
      <alignment horizontal="general" vertical="center" textRotation="0" wrapText="false" indent="0" shrinkToFit="false"/>
      <protection locked="true" hidden="false"/>
    </xf>
    <xf numFmtId="164" fontId="48" fillId="0" borderId="64" xfId="0" applyFont="true" applyBorder="true" applyAlignment="false" applyProtection="false">
      <alignment horizontal="general" vertical="center" textRotation="0" wrapText="false" indent="0" shrinkToFit="false"/>
      <protection locked="true" hidden="false"/>
    </xf>
    <xf numFmtId="164" fontId="42" fillId="0" borderId="71" xfId="0" applyFont="true" applyBorder="true" applyAlignment="false" applyProtection="false">
      <alignment horizontal="general" vertical="center" textRotation="0" wrapText="false" indent="0" shrinkToFit="false"/>
      <protection locked="true" hidden="false"/>
    </xf>
    <xf numFmtId="164" fontId="54" fillId="4" borderId="34" xfId="0" applyFont="true" applyBorder="true" applyAlignment="false" applyProtection="true">
      <alignment horizontal="general" vertical="center" textRotation="0" wrapText="false" indent="0" shrinkToFit="false"/>
      <protection locked="false" hidden="false"/>
    </xf>
    <xf numFmtId="164" fontId="55" fillId="4" borderId="0" xfId="0" applyFont="true" applyBorder="false" applyAlignment="false" applyProtection="true">
      <alignment horizontal="general" vertical="center" textRotation="0" wrapText="false" indent="0" shrinkToFit="false"/>
      <protection locked="false" hidden="false"/>
    </xf>
    <xf numFmtId="164" fontId="56" fillId="4" borderId="0" xfId="0" applyFont="true" applyBorder="false" applyAlignment="false" applyProtection="true">
      <alignment horizontal="general" vertical="center" textRotation="0" wrapText="false" indent="0" shrinkToFit="false"/>
      <protection locked="false" hidden="false"/>
    </xf>
    <xf numFmtId="164" fontId="46" fillId="4" borderId="0" xfId="0" applyFont="true" applyBorder="true" applyAlignment="true" applyProtection="true">
      <alignment horizontal="center" vertical="center" textRotation="0" wrapText="false" indent="0" shrinkToFit="true"/>
      <protection locked="false" hidden="false"/>
    </xf>
    <xf numFmtId="164" fontId="46" fillId="0" borderId="49" xfId="0" applyFont="true" applyBorder="true" applyAlignment="false" applyProtection="false">
      <alignment horizontal="general" vertical="center" textRotation="0" wrapText="false" indent="0" shrinkToFit="false"/>
      <protection locked="true" hidden="false"/>
    </xf>
    <xf numFmtId="164" fontId="46" fillId="0" borderId="34" xfId="0" applyFont="true" applyBorder="true" applyAlignment="fals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center" vertical="center" textRotation="0" wrapText="false" indent="0" shrinkToFit="false"/>
      <protection locked="true" hidden="false"/>
    </xf>
    <xf numFmtId="164" fontId="48" fillId="4" borderId="25" xfId="0" applyFont="true" applyBorder="true" applyAlignment="true" applyProtection="true">
      <alignment horizontal="left" vertical="center" textRotation="0" wrapText="true" indent="0" shrinkToFit="false"/>
      <protection locked="false" hidden="false"/>
    </xf>
    <xf numFmtId="164" fontId="48" fillId="0" borderId="29" xfId="0" applyFont="true" applyBorder="true" applyAlignment="false" applyProtection="false">
      <alignment horizontal="general" vertical="center" textRotation="0" wrapText="false" indent="0" shrinkToFit="false"/>
      <protection locked="true" hidden="false"/>
    </xf>
    <xf numFmtId="164" fontId="42" fillId="0" borderId="72"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left" vertical="center" textRotation="0" wrapText="false" indent="0" shrinkToFit="false"/>
      <protection locked="true" hidden="false"/>
    </xf>
    <xf numFmtId="164" fontId="42" fillId="0" borderId="26" xfId="0" applyFont="true" applyBorder="true" applyAlignment="true" applyProtection="false">
      <alignment horizontal="center" vertical="center" textRotation="0" wrapText="false" indent="0" shrinkToFit="false"/>
      <protection locked="true" hidden="false"/>
    </xf>
    <xf numFmtId="164" fontId="46" fillId="0" borderId="19" xfId="0" applyFont="true" applyBorder="true" applyAlignment="true" applyProtection="true">
      <alignment horizontal="center" vertical="center" textRotation="0" wrapText="false" indent="0" shrinkToFit="false"/>
      <protection locked="false" hidden="false"/>
    </xf>
    <xf numFmtId="164" fontId="46" fillId="4" borderId="20" xfId="0" applyFont="true" applyBorder="true" applyAlignment="true" applyProtection="true">
      <alignment horizontal="center" vertical="center" textRotation="0" wrapText="false" indent="0" shrinkToFit="false"/>
      <protection locked="false" hidden="false"/>
    </xf>
    <xf numFmtId="164" fontId="46" fillId="0" borderId="20" xfId="0" applyFont="true" applyBorder="true" applyAlignment="true" applyProtection="false">
      <alignment horizontal="center" vertical="center" textRotation="0" wrapText="false" indent="0" shrinkToFit="false"/>
      <protection locked="true" hidden="false"/>
    </xf>
    <xf numFmtId="164" fontId="56" fillId="4" borderId="20" xfId="0" applyFont="true" applyBorder="true" applyAlignment="true" applyProtection="true">
      <alignment horizontal="center" vertical="center" textRotation="0" wrapText="false" indent="0" shrinkToFit="false"/>
      <protection locked="false" hidden="false"/>
    </xf>
    <xf numFmtId="164" fontId="46" fillId="0" borderId="20" xfId="0" applyFont="true" applyBorder="true" applyAlignment="true" applyProtection="false">
      <alignment horizontal="left" vertical="center" textRotation="0" wrapText="false" indent="0" shrinkToFit="false"/>
      <protection locked="true" hidden="false"/>
    </xf>
    <xf numFmtId="164" fontId="42" fillId="0" borderId="20" xfId="0" applyFont="true" applyBorder="true" applyAlignment="true" applyProtection="false">
      <alignment horizontal="center" vertical="center" textRotation="0" wrapText="false" indent="0" shrinkToFit="false"/>
      <protection locked="true" hidden="false"/>
    </xf>
    <xf numFmtId="164" fontId="42" fillId="0" borderId="58"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8" fillId="0" borderId="0" xfId="0" applyFont="true" applyBorder="false" applyAlignment="true" applyProtection="false">
      <alignment horizontal="center" vertical="center" textRotation="0" wrapText="false" indent="0" shrinkToFit="false"/>
      <protection locked="true" hidden="false"/>
    </xf>
    <xf numFmtId="167" fontId="25"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7" fontId="30" fillId="24" borderId="0" xfId="0" applyFont="true" applyBorder="false" applyAlignment="true" applyProtection="false">
      <alignment horizontal="left" vertical="center" textRotation="0" wrapText="false" indent="0" shrinkToFit="false"/>
      <protection locked="true" hidden="false"/>
    </xf>
    <xf numFmtId="164" fontId="30" fillId="24"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center" vertical="top" textRotation="0" wrapText="true" indent="0" shrinkToFit="false"/>
      <protection locked="true" hidden="false"/>
    </xf>
    <xf numFmtId="164" fontId="13" fillId="24" borderId="0" xfId="0" applyFont="true" applyBorder="false" applyAlignment="false" applyProtection="false">
      <alignment horizontal="general" vertical="center" textRotation="0" wrapText="false" indent="0" shrinkToFit="false"/>
      <protection locked="true" hidden="false"/>
    </xf>
    <xf numFmtId="164" fontId="59" fillId="0" borderId="74" xfId="0" applyFont="true" applyBorder="true" applyAlignment="false" applyProtection="false">
      <alignment horizontal="general" vertical="center" textRotation="0" wrapText="false" indent="0" shrinkToFit="false"/>
      <protection locked="true" hidden="false"/>
    </xf>
    <xf numFmtId="164" fontId="59" fillId="0" borderId="75" xfId="0" applyFont="true" applyBorder="true" applyAlignment="false" applyProtection="false">
      <alignment horizontal="general" vertical="center" textRotation="0" wrapText="false" indent="0" shrinkToFit="false"/>
      <protection locked="true" hidden="false"/>
    </xf>
    <xf numFmtId="164" fontId="59" fillId="0" borderId="64"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true" applyProtection="false">
      <alignment horizontal="left" vertical="top" textRotation="0" wrapText="true" indent="0" shrinkToFit="false"/>
      <protection locked="true" hidden="false"/>
    </xf>
    <xf numFmtId="164" fontId="54" fillId="4" borderId="20" xfId="0" applyFont="true" applyBorder="true" applyAlignment="false" applyProtection="true">
      <alignment horizontal="general" vertical="center" textRotation="0" wrapText="false" indent="0" shrinkToFit="false"/>
      <protection locked="false" hidden="false"/>
    </xf>
    <xf numFmtId="164" fontId="46" fillId="0" borderId="20" xfId="0" applyFont="true" applyBorder="true" applyAlignment="false" applyProtection="false">
      <alignment horizontal="general" vertical="center" textRotation="0" wrapText="false" indent="0" shrinkToFit="false"/>
      <protection locked="true" hidden="false"/>
    </xf>
    <xf numFmtId="164" fontId="42" fillId="0" borderId="20" xfId="0" applyFont="true" applyBorder="true" applyAlignment="false" applyProtection="false">
      <alignment horizontal="general" vertical="center" textRotation="0" wrapText="false" indent="0" shrinkToFit="false"/>
      <protection locked="true" hidden="false"/>
    </xf>
    <xf numFmtId="164" fontId="59" fillId="0" borderId="29" xfId="0" applyFont="true" applyBorder="true" applyAlignment="false" applyProtection="false">
      <alignment horizontal="general" vertical="center" textRotation="0" wrapText="false" indent="0" shrinkToFit="false"/>
      <protection locked="true" hidden="false"/>
    </xf>
    <xf numFmtId="164" fontId="46" fillId="0" borderId="74" xfId="0" applyFont="true" applyBorder="true" applyAlignment="true" applyProtection="false">
      <alignment horizontal="center" vertical="center" textRotation="0" wrapText="false" indent="0" shrinkToFit="false"/>
      <protection locked="true" hidden="false"/>
    </xf>
    <xf numFmtId="164" fontId="46" fillId="0" borderId="64" xfId="0" applyFont="true" applyBorder="true" applyAlignment="false" applyProtection="false">
      <alignment horizontal="general" vertical="center" textRotation="0" wrapText="false" indent="0" shrinkToFit="false"/>
      <protection locked="true" hidden="false"/>
    </xf>
    <xf numFmtId="168" fontId="46" fillId="0" borderId="0" xfId="0" applyFont="true" applyBorder="false" applyAlignment="true" applyProtection="false">
      <alignment horizontal="general" vertical="center" textRotation="0" wrapText="true" indent="0" shrinkToFit="false"/>
      <protection locked="true" hidden="false"/>
    </xf>
    <xf numFmtId="164" fontId="48" fillId="0" borderId="72"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24" borderId="0" xfId="0" applyFont="true" applyBorder="false" applyAlignment="true" applyProtection="false">
      <alignment horizontal="general" vertical="center" textRotation="0" wrapText="true" indent="0" shrinkToFit="false"/>
      <protection locked="true" hidden="false"/>
    </xf>
    <xf numFmtId="164" fontId="46" fillId="0" borderId="76" xfId="0" applyFont="true" applyBorder="true" applyAlignment="true" applyProtection="false">
      <alignment horizontal="center" vertical="center" textRotation="0" wrapText="false" indent="0" shrinkToFit="false"/>
      <protection locked="true" hidden="false"/>
    </xf>
    <xf numFmtId="164" fontId="46" fillId="0" borderId="77" xfId="0" applyFont="true" applyBorder="true" applyAlignment="false" applyProtection="false">
      <alignment horizontal="general" vertical="center" textRotation="0" wrapText="false" indent="0" shrinkToFit="false"/>
      <protection locked="true" hidden="false"/>
    </xf>
    <xf numFmtId="168" fontId="46" fillId="0" borderId="77" xfId="0" applyFont="true" applyBorder="true" applyAlignment="true" applyProtection="false">
      <alignment horizontal="general" vertical="center" textRotation="0" wrapText="true" indent="0" shrinkToFit="false"/>
      <protection locked="true" hidden="false"/>
    </xf>
    <xf numFmtId="164" fontId="42" fillId="0" borderId="77" xfId="0" applyFont="true" applyBorder="true" applyAlignment="false" applyProtection="false">
      <alignment horizontal="general" vertical="center" textRotation="0" wrapText="false" indent="0" shrinkToFit="false"/>
      <protection locked="true" hidden="false"/>
    </xf>
    <xf numFmtId="164" fontId="48" fillId="0" borderId="77" xfId="0" applyFont="true" applyBorder="true" applyAlignment="false" applyProtection="false">
      <alignment horizontal="general" vertical="center" textRotation="0" wrapText="false" indent="0" shrinkToFit="false"/>
      <protection locked="true" hidden="false"/>
    </xf>
    <xf numFmtId="164" fontId="48" fillId="0" borderId="78" xfId="0" applyFont="true" applyBorder="true" applyAlignment="false" applyProtection="false">
      <alignment horizontal="general" vertical="center" textRotation="0" wrapText="false" indent="0" shrinkToFit="false"/>
      <protection locked="true" hidden="false"/>
    </xf>
    <xf numFmtId="164" fontId="59" fillId="0" borderId="73"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center" vertical="center" textRotation="0" wrapText="false" indent="0" shrinkToFit="false"/>
      <protection locked="true" hidden="false"/>
    </xf>
    <xf numFmtId="164" fontId="46" fillId="0" borderId="79" xfId="0" applyFont="true" applyBorder="true" applyAlignment="false" applyProtection="false">
      <alignment horizontal="general" vertical="center" textRotation="0" wrapText="false" indent="0" shrinkToFit="false"/>
      <protection locked="true" hidden="false"/>
    </xf>
    <xf numFmtId="164" fontId="46" fillId="0" borderId="26" xfId="0" applyFont="true" applyBorder="true" applyAlignment="true" applyProtection="false">
      <alignment horizontal="general" vertical="center" textRotation="0" wrapText="true" indent="0" shrinkToFit="false"/>
      <protection locked="true" hidden="false"/>
    </xf>
    <xf numFmtId="168" fontId="46" fillId="0" borderId="26" xfId="0" applyFont="true" applyBorder="true" applyAlignment="true" applyProtection="false">
      <alignment horizontal="general" vertical="center" textRotation="0" wrapText="true" indent="0" shrinkToFit="false"/>
      <protection locked="true" hidden="false"/>
    </xf>
    <xf numFmtId="164" fontId="48" fillId="0" borderId="26" xfId="0" applyFont="true" applyBorder="true" applyAlignment="false" applyProtection="false">
      <alignment horizontal="general" vertical="center" textRotation="0" wrapText="false" indent="0" shrinkToFit="false"/>
      <protection locked="true" hidden="false"/>
    </xf>
    <xf numFmtId="164" fontId="48" fillId="0" borderId="80" xfId="0" applyFont="true" applyBorder="true" applyAlignment="false" applyProtection="false">
      <alignment horizontal="general" vertical="center" textRotation="0" wrapText="false" indent="0" shrinkToFit="false"/>
      <protection locked="true" hidden="false"/>
    </xf>
    <xf numFmtId="164" fontId="59" fillId="0" borderId="44" xfId="0" applyFont="true" applyBorder="true" applyAlignment="false" applyProtection="false">
      <alignment horizontal="general" vertical="center" textRotation="0" wrapText="false" indent="0" shrinkToFit="false"/>
      <protection locked="true" hidden="false"/>
    </xf>
    <xf numFmtId="164" fontId="59" fillId="0" borderId="59" xfId="0" applyFont="true" applyBorder="true" applyAlignment="false" applyProtection="false">
      <alignment horizontal="general" vertical="center" textRotation="0" wrapText="false" indent="0" shrinkToFit="false"/>
      <protection locked="true" hidden="false"/>
    </xf>
    <xf numFmtId="164" fontId="45" fillId="0" borderId="44" xfId="0" applyFont="true" applyBorder="true" applyAlignment="false" applyProtection="false">
      <alignment horizontal="general" vertical="center" textRotation="0" wrapText="false" indent="0" shrinkToFit="false"/>
      <protection locked="true" hidden="false"/>
    </xf>
    <xf numFmtId="164" fontId="45" fillId="0" borderId="69"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true" applyProtection="false">
      <alignment horizontal="left" vertical="center" textRotation="0" wrapText="true" indent="0" shrinkToFit="false"/>
      <protection locked="true" hidden="false"/>
    </xf>
    <xf numFmtId="168" fontId="43" fillId="0" borderId="0" xfId="0" applyFont="true" applyBorder="false" applyAlignment="false" applyProtection="false">
      <alignment horizontal="general" vertical="center" textRotation="0" wrapText="false" indent="0" shrinkToFit="false"/>
      <protection locked="true" hidden="false"/>
    </xf>
    <xf numFmtId="164" fontId="42" fillId="0" borderId="21" xfId="0" applyFont="true" applyBorder="true" applyAlignment="true" applyProtection="false">
      <alignment horizontal="center" vertical="center" textRotation="0" wrapText="false" indent="0" shrinkToFit="false"/>
      <protection locked="true" hidden="false"/>
    </xf>
    <xf numFmtId="164" fontId="46" fillId="0" borderId="81" xfId="0" applyFont="true" applyBorder="true" applyAlignment="true" applyProtection="false">
      <alignment horizontal="center" vertical="center" textRotation="0" wrapText="false" indent="0" shrinkToFit="false"/>
      <protection locked="true" hidden="false"/>
    </xf>
    <xf numFmtId="164" fontId="46" fillId="0" borderId="82" xfId="0" applyFont="true" applyBorder="true" applyAlignment="true" applyProtection="false">
      <alignment horizontal="general" vertical="center" textRotation="0" wrapText="true" indent="0" shrinkToFit="false"/>
      <protection locked="true" hidden="false"/>
    </xf>
    <xf numFmtId="164" fontId="60" fillId="24" borderId="0" xfId="0" applyFont="true" applyBorder="false" applyAlignment="true" applyProtection="false">
      <alignment horizontal="general" vertical="center" textRotation="0" wrapText="true" indent="0" shrinkToFit="false"/>
      <protection locked="true" hidden="false"/>
    </xf>
    <xf numFmtId="164" fontId="46" fillId="0" borderId="83" xfId="0" applyFont="true" applyBorder="true" applyAlignment="true" applyProtection="false">
      <alignment horizontal="center" vertical="center" textRotation="0" wrapText="false" indent="0" shrinkToFit="false"/>
      <protection locked="true" hidden="false"/>
    </xf>
    <xf numFmtId="164" fontId="46" fillId="0" borderId="84" xfId="0" applyFont="true" applyBorder="true" applyAlignment="true" applyProtection="false">
      <alignment horizontal="left" vertical="center" textRotation="0" wrapText="true" indent="0" shrinkToFit="false"/>
      <protection locked="true" hidden="false"/>
    </xf>
    <xf numFmtId="164" fontId="54" fillId="4" borderId="85" xfId="0" applyFont="true" applyBorder="true" applyAlignment="true" applyProtection="true">
      <alignment horizontal="center" vertical="center" textRotation="0" wrapText="false" indent="0" shrinkToFit="false"/>
      <protection locked="false" hidden="false"/>
    </xf>
    <xf numFmtId="164" fontId="61" fillId="0" borderId="86" xfId="0" applyFont="true" applyBorder="true" applyAlignment="true" applyProtection="false">
      <alignment horizontal="center" vertical="center" textRotation="0" wrapText="false" indent="0" shrinkToFit="false"/>
      <protection locked="true" hidden="false"/>
    </xf>
    <xf numFmtId="164" fontId="46" fillId="0" borderId="87" xfId="0" applyFont="true" applyBorder="true" applyAlignment="true" applyProtection="false">
      <alignment horizontal="general" vertical="center" textRotation="0" wrapText="true" indent="0" shrinkToFit="false"/>
      <protection locked="true" hidden="false"/>
    </xf>
    <xf numFmtId="164" fontId="62" fillId="0" borderId="0" xfId="0" applyFont="true" applyBorder="false" applyAlignment="true" applyProtection="false">
      <alignment horizontal="general" vertical="center" textRotation="0" wrapText="true" indent="0" shrinkToFit="false"/>
      <protection locked="true" hidden="false"/>
    </xf>
    <xf numFmtId="164" fontId="62" fillId="24" borderId="0" xfId="0" applyFont="true" applyBorder="false" applyAlignment="true" applyProtection="false">
      <alignment horizontal="general" vertical="center" textRotation="0" wrapText="true" indent="0" shrinkToFit="false"/>
      <protection locked="true" hidden="false"/>
    </xf>
    <xf numFmtId="164" fontId="42" fillId="4" borderId="36" xfId="0" applyFont="true" applyBorder="true" applyAlignment="true" applyProtection="true">
      <alignment horizontal="left" vertical="center" textRotation="0" wrapText="true" indent="0" shrinkToFit="true"/>
      <protection locked="false" hidden="false"/>
    </xf>
    <xf numFmtId="164" fontId="54" fillId="4" borderId="88" xfId="0" applyFont="true" applyBorder="true" applyAlignment="true" applyProtection="true">
      <alignment horizontal="center" vertical="center" textRotation="0" wrapText="false" indent="0" shrinkToFit="false"/>
      <protection locked="false" hidden="false"/>
    </xf>
    <xf numFmtId="164" fontId="61" fillId="0" borderId="89" xfId="0" applyFont="true" applyBorder="true" applyAlignment="true" applyProtection="false">
      <alignment horizontal="center" vertical="center" textRotation="0" wrapText="false" indent="0" shrinkToFit="false"/>
      <protection locked="true" hidden="false"/>
    </xf>
    <xf numFmtId="164" fontId="46" fillId="0" borderId="84" xfId="0" applyFont="true" applyBorder="true" applyAlignment="false" applyProtection="false">
      <alignment horizontal="general" vertical="center" textRotation="0" wrapText="false" indent="0" shrinkToFit="false"/>
      <protection locked="true" hidden="false"/>
    </xf>
    <xf numFmtId="164" fontId="63" fillId="0" borderId="0" xfId="0" applyFont="true" applyBorder="false" applyAlignment="true" applyProtection="false">
      <alignment horizontal="general" vertical="center" textRotation="0" wrapText="true" indent="0" shrinkToFit="false"/>
      <protection locked="true" hidden="false"/>
    </xf>
    <xf numFmtId="164" fontId="63" fillId="0" borderId="49" xfId="0" applyFont="true" applyBorder="true" applyAlignment="true" applyProtection="false">
      <alignment horizontal="general" vertical="center" textRotation="0" wrapText="true" indent="0" shrinkToFit="false"/>
      <protection locked="true" hidden="false"/>
    </xf>
    <xf numFmtId="164" fontId="48" fillId="4" borderId="90" xfId="0" applyFont="true" applyBorder="true" applyAlignment="true" applyProtection="false">
      <alignment horizontal="left" vertical="center" textRotation="0" wrapText="true" indent="0" shrinkToFit="true"/>
      <protection locked="true" hidden="false"/>
    </xf>
    <xf numFmtId="164" fontId="49" fillId="24" borderId="0" xfId="0" applyFont="true" applyBorder="false" applyAlignment="true" applyProtection="false">
      <alignment horizontal="general" vertical="center" textRotation="0" wrapText="true" indent="0" shrinkToFit="false"/>
      <protection locked="true" hidden="false"/>
    </xf>
    <xf numFmtId="164" fontId="59" fillId="0" borderId="14" xfId="0" applyFont="true" applyBorder="true" applyAlignment="false" applyProtection="false">
      <alignment horizontal="general" vertical="center" textRotation="0" wrapText="false" indent="0" shrinkToFit="false"/>
      <protection locked="true" hidden="false"/>
    </xf>
    <xf numFmtId="164" fontId="46" fillId="0" borderId="91" xfId="0" applyFont="true" applyBorder="true" applyAlignment="true" applyProtection="false">
      <alignment horizontal="center" vertical="center" textRotation="0" wrapText="false" indent="0" shrinkToFit="false"/>
      <protection locked="true" hidden="false"/>
    </xf>
    <xf numFmtId="164" fontId="46" fillId="0" borderId="92" xfId="0" applyFont="true" applyBorder="true" applyAlignment="true" applyProtection="false">
      <alignment horizontal="general" vertical="center" textRotation="0" wrapText="true" indent="0" shrinkToFit="false"/>
      <protection locked="true" hidden="false"/>
    </xf>
    <xf numFmtId="164" fontId="48" fillId="0" borderId="42"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left" vertical="center" textRotation="0" wrapText="false" indent="0" shrinkToFit="false"/>
      <protection locked="true" hidden="false"/>
    </xf>
    <xf numFmtId="164" fontId="43" fillId="24" borderId="0" xfId="0" applyFont="true" applyBorder="false" applyAlignment="true" applyProtection="false">
      <alignment horizontal="center" vertical="center" textRotation="0" wrapText="false" indent="0" shrinkToFit="false"/>
      <protection locked="true" hidden="false"/>
    </xf>
    <xf numFmtId="164" fontId="64" fillId="0" borderId="64"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false" applyProtection="false">
      <alignment horizontal="general" vertical="center" textRotation="0" wrapText="false" indent="0" shrinkToFit="false"/>
      <protection locked="true" hidden="false"/>
    </xf>
    <xf numFmtId="164" fontId="65" fillId="0" borderId="20" xfId="0" applyFont="true" applyBorder="true" applyAlignment="false" applyProtection="false">
      <alignment horizontal="general" vertical="center" textRotation="0" wrapText="false" indent="0" shrinkToFit="false"/>
      <protection locked="true" hidden="false"/>
    </xf>
    <xf numFmtId="164" fontId="46" fillId="0" borderId="56" xfId="0" applyFont="true" applyBorder="true" applyAlignment="true" applyProtection="false">
      <alignment horizontal="left" vertical="center" textRotation="0" wrapText="true" indent="0" shrinkToFit="false"/>
      <protection locked="true" hidden="false"/>
    </xf>
    <xf numFmtId="164" fontId="46" fillId="0" borderId="93" xfId="0" applyFont="true" applyBorder="true" applyAlignment="true" applyProtection="false">
      <alignment horizontal="left" vertical="center" textRotation="0" wrapText="true" indent="0" shrinkToFit="false"/>
      <protection locked="true" hidden="false"/>
    </xf>
    <xf numFmtId="164" fontId="54" fillId="4" borderId="85" xfId="0" applyFont="true" applyBorder="true" applyAlignment="false" applyProtection="true">
      <alignment horizontal="general" vertical="center" textRotation="0" wrapText="false" indent="0" shrinkToFit="false"/>
      <protection locked="false" hidden="false"/>
    </xf>
    <xf numFmtId="164" fontId="48" fillId="0" borderId="94" xfId="0" applyFont="true" applyBorder="true" applyAlignment="true" applyProtection="false">
      <alignment horizontal="general" vertical="center" textRotation="0" wrapText="true" indent="0" shrinkToFit="false"/>
      <protection locked="true" hidden="false"/>
    </xf>
    <xf numFmtId="164" fontId="54" fillId="4" borderId="51" xfId="0" applyFont="true" applyBorder="true" applyAlignment="false" applyProtection="true">
      <alignment horizontal="general" vertical="center" textRotation="0" wrapText="false" indent="0" shrinkToFit="false"/>
      <protection locked="false" hidden="false"/>
    </xf>
    <xf numFmtId="164" fontId="61" fillId="0" borderId="95" xfId="0" applyFont="true" applyBorder="true" applyAlignment="true" applyProtection="false">
      <alignment horizontal="center" vertical="center" textRotation="0" wrapText="false" indent="0" shrinkToFit="false"/>
      <protection locked="true" hidden="false"/>
    </xf>
    <xf numFmtId="164" fontId="48" fillId="0" borderId="93" xfId="0" applyFont="true" applyBorder="true" applyAlignment="true" applyProtection="false">
      <alignment horizontal="left" vertical="center" textRotation="0" wrapText="true" indent="0" shrinkToFit="false"/>
      <protection locked="tru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13" fillId="24" borderId="0" xfId="0" applyFont="true" applyBorder="false" applyAlignment="true" applyProtection="false">
      <alignment horizontal="left" vertical="center" textRotation="0" wrapText="true" indent="0" shrinkToFit="false"/>
      <protection locked="true" hidden="false"/>
    </xf>
    <xf numFmtId="164" fontId="66" fillId="4" borderId="96" xfId="0" applyFont="true" applyBorder="true" applyAlignment="true" applyProtection="true">
      <alignment horizontal="center" vertical="center" textRotation="0" wrapText="false" indent="0" shrinkToFit="false"/>
      <protection locked="false" hidden="false"/>
    </xf>
    <xf numFmtId="164" fontId="48" fillId="0" borderId="97" xfId="0" applyFont="true" applyBorder="true" applyAlignment="true" applyProtection="false">
      <alignment horizontal="left" vertical="center" textRotation="0" wrapText="true" indent="0" shrinkToFit="false"/>
      <protection locked="true" hidden="false"/>
    </xf>
    <xf numFmtId="164" fontId="48" fillId="0" borderId="64" xfId="0" applyFont="true" applyBorder="true" applyAlignment="true" applyProtection="false">
      <alignment horizontal="general" vertical="center" textRotation="0" wrapText="true" indent="0" shrinkToFit="false"/>
      <protection locked="true" hidden="false"/>
    </xf>
    <xf numFmtId="164" fontId="48" fillId="0" borderId="0" xfId="0" applyFont="true" applyBorder="false" applyAlignment="true" applyProtection="false">
      <alignment horizontal="general" vertical="center" textRotation="0" wrapText="true" indent="0" shrinkToFit="false"/>
      <protection locked="true" hidden="false"/>
    </xf>
    <xf numFmtId="164" fontId="48" fillId="0" borderId="0" xfId="0" applyFont="true" applyBorder="false" applyAlignment="true" applyProtection="false">
      <alignment horizontal="left" vertical="top"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8" fontId="42" fillId="24" borderId="10" xfId="0" applyFont="true" applyBorder="true" applyAlignment="false" applyProtection="false">
      <alignment horizontal="general" vertical="center" textRotation="0" wrapText="false" indent="0" shrinkToFit="false"/>
      <protection locked="true" hidden="false"/>
    </xf>
    <xf numFmtId="164" fontId="46" fillId="24" borderId="45" xfId="0" applyFont="true" applyBorder="true" applyAlignment="false" applyProtection="false">
      <alignment horizontal="general" vertical="center" textRotation="0" wrapText="false" indent="0" shrinkToFit="false"/>
      <protection locked="true" hidden="false"/>
    </xf>
    <xf numFmtId="164" fontId="42" fillId="24" borderId="59" xfId="0" applyFont="true" applyBorder="true" applyAlignment="false" applyProtection="false">
      <alignment horizontal="general" vertical="center" textRotation="0" wrapText="false" indent="0" shrinkToFit="false"/>
      <protection locked="true" hidden="false"/>
    </xf>
    <xf numFmtId="164" fontId="42" fillId="24" borderId="44" xfId="0" applyFont="true" applyBorder="true" applyAlignment="false" applyProtection="false">
      <alignment horizontal="general" vertical="center" textRotation="0" wrapText="false" indent="0" shrinkToFit="false"/>
      <protection locked="true" hidden="false"/>
    </xf>
    <xf numFmtId="164" fontId="4" fillId="24" borderId="44" xfId="0" applyFont="true" applyBorder="true" applyAlignment="false" applyProtection="false">
      <alignment horizontal="general" vertical="center" textRotation="0" wrapText="false" indent="0" shrinkToFit="false"/>
      <protection locked="true" hidden="false"/>
    </xf>
    <xf numFmtId="164" fontId="42" fillId="24" borderId="44" xfId="0" applyFont="true" applyBorder="true" applyAlignment="true" applyProtection="false">
      <alignment horizontal="center" vertical="center" textRotation="0" wrapText="false" indent="0" shrinkToFit="false"/>
      <protection locked="true" hidden="false"/>
    </xf>
    <xf numFmtId="164" fontId="48" fillId="24" borderId="45" xfId="0" applyFont="true" applyBorder="true" applyAlignment="false" applyProtection="false">
      <alignment horizontal="general" vertical="center" textRotation="0" wrapText="false" indent="0" shrinkToFit="false"/>
      <protection locked="true" hidden="false"/>
    </xf>
    <xf numFmtId="164" fontId="46" fillId="26" borderId="21" xfId="0" applyFont="true" applyBorder="true" applyAlignment="true" applyProtection="false">
      <alignment horizontal="center" vertical="center" textRotation="0" wrapText="true" indent="0" shrinkToFit="false"/>
      <protection locked="true" hidden="false"/>
    </xf>
    <xf numFmtId="164" fontId="46" fillId="26" borderId="28" xfId="0" applyFont="true" applyBorder="true" applyAlignment="true" applyProtection="false">
      <alignment horizontal="center" vertical="center" textRotation="0" wrapText="false" indent="0" shrinkToFit="false"/>
      <protection locked="true" hidden="false"/>
    </xf>
    <xf numFmtId="164" fontId="0" fillId="0" borderId="21" xfId="0" applyFont="false" applyBorder="true" applyAlignment="false" applyProtection="false">
      <alignment horizontal="general"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true" indent="0" shrinkToFit="false"/>
      <protection locked="true" hidden="false"/>
    </xf>
    <xf numFmtId="168" fontId="68" fillId="28" borderId="30"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false">
      <alignment horizontal="center" vertical="center" textRotation="0" wrapText="true" indent="0" shrinkToFit="false"/>
      <protection locked="true" hidden="false"/>
    </xf>
    <xf numFmtId="168" fontId="68" fillId="28" borderId="31"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false">
      <alignment horizontal="center" vertical="center" textRotation="0" wrapText="false" indent="0" shrinkToFit="false"/>
      <protection locked="true" hidden="false"/>
    </xf>
    <xf numFmtId="168" fontId="68" fillId="28" borderId="98" xfId="0" applyFont="true" applyBorder="true" applyAlignment="true" applyProtection="true">
      <alignment horizontal="center" vertical="center" textRotation="0" wrapText="false" indent="0" shrinkToFit="false"/>
      <protection locked="false" hidden="false"/>
    </xf>
    <xf numFmtId="164" fontId="49" fillId="0" borderId="0" xfId="0" applyFont="true" applyBorder="false" applyAlignment="true" applyProtection="false">
      <alignment horizontal="general" vertical="top" textRotation="255" wrapText="false" indent="0" shrinkToFit="false"/>
      <protection locked="true" hidden="false"/>
    </xf>
    <xf numFmtId="164" fontId="42" fillId="0" borderId="21" xfId="0" applyFont="true" applyBorder="true" applyAlignment="false" applyProtection="false">
      <alignment horizontal="general" vertical="center" textRotation="0" wrapText="false" indent="0" shrinkToFit="false"/>
      <protection locked="true" hidden="false"/>
    </xf>
    <xf numFmtId="164" fontId="46" fillId="24" borderId="99" xfId="0" applyFont="true" applyBorder="true" applyAlignment="true" applyProtection="false">
      <alignment horizontal="left" vertical="center" textRotation="0" wrapText="false" indent="0" shrinkToFit="false"/>
      <protection locked="true" hidden="false"/>
    </xf>
    <xf numFmtId="172" fontId="42" fillId="6" borderId="35" xfId="0" applyFont="true" applyBorder="true" applyAlignment="false" applyProtection="true">
      <alignment horizontal="general" vertical="center" textRotation="0" wrapText="false" indent="0" shrinkToFit="false"/>
      <protection locked="false" hidden="false"/>
    </xf>
    <xf numFmtId="164" fontId="46" fillId="24" borderId="77" xfId="0" applyFont="true" applyBorder="true" applyAlignment="false" applyProtection="false">
      <alignment horizontal="general" vertical="center" textRotation="0" wrapText="false" indent="0" shrinkToFit="false"/>
      <protection locked="true" hidden="false"/>
    </xf>
    <xf numFmtId="172" fontId="42" fillId="6" borderId="23" xfId="0" applyFont="true" applyBorder="true" applyAlignment="false" applyProtection="true">
      <alignment horizontal="general" vertical="center" textRotation="0" wrapText="false" indent="0" shrinkToFit="false"/>
      <protection locked="false" hidden="false"/>
    </xf>
    <xf numFmtId="164" fontId="46" fillId="24" borderId="100" xfId="0" applyFont="true" applyBorder="true" applyAlignment="fals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center" vertical="bottom" textRotation="255" wrapText="false" indent="0" shrinkToFit="false"/>
      <protection locked="true" hidden="false"/>
    </xf>
    <xf numFmtId="164" fontId="46" fillId="24" borderId="101" xfId="0" applyFont="true" applyBorder="true" applyAlignment="true" applyProtection="false">
      <alignment horizontal="left" vertical="center" textRotation="0" wrapText="true" indent="0" shrinkToFit="false"/>
      <protection locked="true" hidden="false"/>
    </xf>
    <xf numFmtId="172" fontId="42" fillId="6" borderId="35" xfId="0" applyFont="true" applyBorder="true" applyAlignment="true" applyProtection="true">
      <alignment horizontal="right" vertical="center" textRotation="0" wrapText="false" indent="0" shrinkToFit="false"/>
      <protection locked="false" hidden="false"/>
    </xf>
    <xf numFmtId="164" fontId="46" fillId="24" borderId="102" xfId="0" applyFont="true" applyBorder="true" applyAlignment="true" applyProtection="false">
      <alignment horizontal="center" vertical="center" textRotation="0" wrapText="false" indent="0" shrinkToFit="false"/>
      <protection locked="true" hidden="false"/>
    </xf>
    <xf numFmtId="172" fontId="42" fillId="6" borderId="23" xfId="0" applyFont="true" applyBorder="true" applyAlignment="true" applyProtection="true">
      <alignment horizontal="right" vertical="center" textRotation="0" wrapText="false" indent="0" shrinkToFit="false"/>
      <protection locked="false" hidden="false"/>
    </xf>
    <xf numFmtId="164" fontId="46" fillId="0" borderId="102" xfId="0" applyFont="true" applyBorder="true" applyAlignment="true" applyProtection="false">
      <alignment horizontal="center" vertical="center" textRotation="0" wrapText="false" indent="0" shrinkToFit="false"/>
      <protection locked="true" hidden="false"/>
    </xf>
    <xf numFmtId="164" fontId="52" fillId="27" borderId="103"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center" vertical="top" textRotation="255" wrapText="false" indent="0" shrinkToFit="false"/>
      <protection locked="true" hidden="false"/>
    </xf>
    <xf numFmtId="164" fontId="46" fillId="24" borderId="104" xfId="0" applyFont="true" applyBorder="true" applyAlignment="true" applyProtection="false">
      <alignment horizontal="left" vertical="center" textRotation="0" wrapText="true" indent="0" shrinkToFit="false"/>
      <protection locked="true" hidden="false"/>
    </xf>
    <xf numFmtId="166" fontId="42" fillId="24" borderId="34" xfId="73" applyFont="true" applyBorder="true" applyAlignment="true" applyProtection="true">
      <alignment horizontal="general" vertical="center" textRotation="0" wrapText="false" indent="0" shrinkToFit="false"/>
      <protection locked="true" hidden="false"/>
    </xf>
    <xf numFmtId="164" fontId="46" fillId="24" borderId="72" xfId="0" applyFont="true" applyBorder="true" applyAlignment="false" applyProtection="false">
      <alignment horizontal="general" vertical="center" textRotation="0" wrapText="false" indent="0" shrinkToFit="false"/>
      <protection locked="true" hidden="false"/>
    </xf>
    <xf numFmtId="166" fontId="42" fillId="24" borderId="29" xfId="73" applyFont="true" applyBorder="true" applyAlignment="true" applyProtection="true">
      <alignment horizontal="general" vertical="center" textRotation="0" wrapText="false" indent="0" shrinkToFit="false"/>
      <protection locked="true" hidden="false"/>
    </xf>
    <xf numFmtId="164" fontId="46" fillId="24" borderId="49" xfId="0" applyFont="true" applyBorder="true" applyAlignment="false" applyProtection="false">
      <alignment horizontal="general" vertical="center" textRotation="0" wrapText="false" indent="0" shrinkToFit="false"/>
      <protection locked="true" hidden="false"/>
    </xf>
    <xf numFmtId="164" fontId="46" fillId="24" borderId="99" xfId="0" applyFont="true" applyBorder="true" applyAlignment="true" applyProtection="false">
      <alignment horizontal="left" vertical="center" textRotation="0" wrapText="true" indent="0" shrinkToFit="false"/>
      <protection locked="true" hidden="false"/>
    </xf>
    <xf numFmtId="168" fontId="48" fillId="24" borderId="105" xfId="0" applyFont="true" applyBorder="true" applyAlignment="true" applyProtection="false">
      <alignment horizontal="right" vertical="center" textRotation="0" wrapText="false" indent="0" shrinkToFit="false"/>
      <protection locked="true" hidden="false"/>
    </xf>
    <xf numFmtId="168" fontId="48" fillId="24" borderId="43" xfId="0" applyFont="true" applyBorder="true" applyAlignment="true" applyProtection="false">
      <alignment horizontal="general" vertical="center" textRotation="0" wrapText="false" indent="0" shrinkToFit="true"/>
      <protection locked="true" hidden="false"/>
    </xf>
    <xf numFmtId="168" fontId="48" fillId="24" borderId="43" xfId="0" applyFont="true" applyBorder="true" applyAlignment="false" applyProtection="false">
      <alignment horizontal="general" vertical="center" textRotation="0" wrapText="false" indent="0" shrinkToFit="false"/>
      <protection locked="true" hidden="false"/>
    </xf>
    <xf numFmtId="164" fontId="48" fillId="24" borderId="106" xfId="0" applyFont="true" applyBorder="true" applyAlignment="false" applyProtection="false">
      <alignment horizontal="general" vertical="center" textRotation="0" wrapText="false" indent="0" shrinkToFit="false"/>
      <protection locked="true" hidden="false"/>
    </xf>
    <xf numFmtId="168" fontId="48" fillId="24" borderId="29" xfId="0" applyFont="true" applyBorder="true" applyAlignment="true" applyProtection="false">
      <alignment horizontal="right" vertical="center" textRotation="0" wrapText="false" indent="0" shrinkToFit="false"/>
      <protection locked="true" hidden="false"/>
    </xf>
    <xf numFmtId="168" fontId="48" fillId="24" borderId="0" xfId="0" applyFont="true" applyBorder="true" applyAlignment="true" applyProtection="false">
      <alignment horizontal="general" vertical="center" textRotation="0" wrapText="false" indent="0" shrinkToFit="true"/>
      <protection locked="true" hidden="false"/>
    </xf>
    <xf numFmtId="168" fontId="48" fillId="24" borderId="0" xfId="0" applyFont="true" applyBorder="false" applyAlignment="false" applyProtection="false">
      <alignment horizontal="general" vertical="center" textRotation="0" wrapText="false" indent="0" shrinkToFit="false"/>
      <protection locked="true" hidden="false"/>
    </xf>
    <xf numFmtId="164" fontId="48" fillId="24" borderId="107"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left" vertical="center" textRotation="0" wrapText="true" indent="0" shrinkToFit="false"/>
      <protection locked="true" hidden="false"/>
    </xf>
    <xf numFmtId="164" fontId="0" fillId="0" borderId="52" xfId="0" applyFont="false" applyBorder="true" applyAlignment="true" applyProtection="false">
      <alignment horizontal="center" vertical="center" textRotation="0" wrapText="false" indent="0" shrinkToFit="false"/>
      <protection locked="true" hidden="false"/>
    </xf>
    <xf numFmtId="166" fontId="42" fillId="6" borderId="12" xfId="73" applyFont="true" applyBorder="true" applyAlignment="true" applyProtection="true">
      <alignment horizontal="general" vertical="center" textRotation="0" wrapText="false" indent="0" shrinkToFit="false"/>
      <protection locked="false" hidden="false"/>
    </xf>
    <xf numFmtId="164" fontId="46" fillId="24" borderId="108" xfId="0" applyFont="true" applyBorder="true" applyAlignment="false" applyProtection="false">
      <alignment horizontal="general" vertical="center" textRotation="0" wrapText="false" indent="0" shrinkToFit="false"/>
      <protection locked="true" hidden="false"/>
    </xf>
    <xf numFmtId="166" fontId="42" fillId="6" borderId="28" xfId="73" applyFont="true" applyBorder="true" applyAlignment="true" applyProtection="true">
      <alignment horizontal="right" vertical="center" textRotation="0" wrapText="false" indent="0" shrinkToFit="false"/>
      <protection locked="false" hidden="false"/>
    </xf>
    <xf numFmtId="164" fontId="46" fillId="24" borderId="54" xfId="0" applyFont="true" applyBorder="true" applyAlignment="false" applyProtection="false">
      <alignment horizontal="general" vertical="center" textRotation="0" wrapText="false" indent="0" shrinkToFit="false"/>
      <protection locked="true" hidden="false"/>
    </xf>
    <xf numFmtId="164" fontId="46" fillId="0" borderId="10" xfId="0" applyFont="true" applyBorder="true" applyAlignment="true" applyProtection="false">
      <alignment horizontal="left" vertical="center" textRotation="0" wrapText="true" indent="0" shrinkToFit="false"/>
      <protection locked="true" hidden="false"/>
    </xf>
    <xf numFmtId="166" fontId="42" fillId="6" borderId="35" xfId="73" applyFont="true" applyBorder="true" applyAlignment="true" applyProtection="true">
      <alignment horizontal="general" vertical="center" textRotation="0" wrapText="false" indent="0" shrinkToFit="false"/>
      <protection locked="false" hidden="false"/>
    </xf>
    <xf numFmtId="164" fontId="46" fillId="24" borderId="107" xfId="0" applyFont="true" applyBorder="true" applyAlignment="false" applyProtection="false">
      <alignment horizontal="general" vertical="center" textRotation="0" wrapText="false" indent="0" shrinkToFit="false"/>
      <protection locked="true" hidden="false"/>
    </xf>
    <xf numFmtId="164" fontId="43" fillId="0" borderId="49" xfId="0" applyFont="true" applyBorder="true" applyAlignment="false" applyProtection="false">
      <alignment horizontal="general" vertical="center" textRotation="0" wrapText="false" indent="0" shrinkToFit="false"/>
      <protection locked="true" hidden="false"/>
    </xf>
    <xf numFmtId="164" fontId="22" fillId="27" borderId="109"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general" vertical="center" textRotation="255" wrapText="false" indent="0" shrinkToFit="false"/>
      <protection locked="true" hidden="false"/>
    </xf>
    <xf numFmtId="164" fontId="43" fillId="0" borderId="21" xfId="0" applyFont="true" applyBorder="true" applyAlignment="false" applyProtection="false">
      <alignment horizontal="general" vertical="center" textRotation="0" wrapText="false" indent="0" shrinkToFit="false"/>
      <protection locked="true" hidden="false"/>
    </xf>
    <xf numFmtId="164" fontId="49" fillId="0" borderId="29" xfId="0" applyFont="true" applyBorder="true" applyAlignment="true" applyProtection="false">
      <alignment horizontal="left" vertical="center" textRotation="0" wrapText="true" indent="0" shrinkToFit="false"/>
      <protection locked="true" hidden="false"/>
    </xf>
    <xf numFmtId="172" fontId="42" fillId="0" borderId="0" xfId="0" applyFont="true" applyBorder="false" applyAlignment="false" applyProtection="false">
      <alignment horizontal="general" vertical="center" textRotation="0" wrapText="false" indent="0" shrinkToFit="false"/>
      <protection locked="true" hidden="false"/>
    </xf>
    <xf numFmtId="164" fontId="22" fillId="27" borderId="103"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center" vertical="center" textRotation="255" wrapText="false" indent="0" shrinkToFit="false"/>
      <protection locked="true" hidden="false"/>
    </xf>
    <xf numFmtId="170" fontId="46" fillId="0" borderId="0" xfId="0" applyFont="true" applyBorder="false" applyAlignment="false" applyProtection="false">
      <alignment horizontal="general" vertical="center" textRotation="0" wrapText="false" indent="0" shrinkToFit="false"/>
      <protection locked="true" hidden="false"/>
    </xf>
    <xf numFmtId="164" fontId="52" fillId="0" borderId="0" xfId="0" applyFont="true" applyBorder="false" applyAlignment="false" applyProtection="false">
      <alignment horizontal="general" vertical="center" textRotation="0" wrapText="false" indent="0" shrinkToFit="false"/>
      <protection locked="true" hidden="false"/>
    </xf>
    <xf numFmtId="164" fontId="49" fillId="0" borderId="110" xfId="0" applyFont="true" applyBorder="true" applyAlignment="true" applyProtection="false">
      <alignment horizontal="left" vertical="center" textRotation="0" wrapText="true" indent="0" shrinkToFit="false"/>
      <protection locked="true" hidden="false"/>
    </xf>
    <xf numFmtId="166" fontId="42" fillId="0" borderId="111" xfId="73" applyFont="true" applyBorder="true" applyAlignment="true" applyProtection="true">
      <alignment horizontal="right" vertical="center" textRotation="0" wrapText="false" indent="0" shrinkToFit="false"/>
      <protection locked="true" hidden="false"/>
    </xf>
    <xf numFmtId="164" fontId="69" fillId="24" borderId="112" xfId="0" applyFont="true" applyBorder="true" applyAlignment="fals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6" fillId="0" borderId="46" xfId="0" applyFont="true" applyBorder="true" applyAlignment="false" applyProtection="false">
      <alignment horizontal="general" vertical="center" textRotation="0" wrapText="false" indent="0" shrinkToFit="false"/>
      <protection locked="true" hidden="false"/>
    </xf>
    <xf numFmtId="164" fontId="43" fillId="0" borderId="47" xfId="0" applyFont="true" applyBorder="true" applyAlignment="false" applyProtection="false">
      <alignment horizontal="general" vertical="center" textRotation="0" wrapText="false" indent="0" shrinkToFit="false"/>
      <protection locked="true" hidden="false"/>
    </xf>
    <xf numFmtId="164" fontId="48" fillId="0" borderId="47" xfId="0" applyFont="true" applyBorder="true" applyAlignment="false" applyProtection="false">
      <alignment horizontal="general" vertical="center" textRotation="0" wrapText="false" indent="0" shrinkToFit="false"/>
      <protection locked="true" hidden="false"/>
    </xf>
    <xf numFmtId="164" fontId="48" fillId="0" borderId="47" xfId="0" applyFont="true" applyBorder="true" applyAlignment="true" applyProtection="false">
      <alignment horizontal="general" vertical="center" textRotation="0" wrapText="true" indent="0" shrinkToFit="false"/>
      <protection locked="true" hidden="false"/>
    </xf>
    <xf numFmtId="164" fontId="42" fillId="0" borderId="48" xfId="0" applyFont="true" applyBorder="true" applyAlignment="true" applyProtection="false">
      <alignment horizontal="center" vertical="center" textRotation="0" wrapText="false" indent="0" shrinkToFit="false"/>
      <protection locked="true" hidden="false"/>
    </xf>
    <xf numFmtId="173" fontId="13" fillId="24" borderId="0" xfId="0" applyFont="true" applyBorder="false" applyAlignment="false" applyProtection="false">
      <alignment horizontal="general" vertical="center" textRotation="0" wrapText="false" indent="0" shrinkToFit="false"/>
      <protection locked="true" hidden="false"/>
    </xf>
    <xf numFmtId="174" fontId="13" fillId="24" borderId="0" xfId="0" applyFont="true" applyBorder="false" applyAlignment="false" applyProtection="false">
      <alignment horizontal="general" vertical="center" textRotation="0" wrapText="false" indent="0" shrinkToFit="false"/>
      <protection locked="true" hidden="false"/>
    </xf>
    <xf numFmtId="164" fontId="70" fillId="6" borderId="0" xfId="0" applyFont="true" applyBorder="false" applyAlignment="false" applyProtection="true">
      <alignment horizontal="general" vertical="center" textRotation="0" wrapText="false" indent="0" shrinkToFit="false"/>
      <protection locked="false" hidden="false"/>
    </xf>
    <xf numFmtId="164" fontId="42" fillId="0" borderId="49" xfId="0" applyFont="true" applyBorder="true" applyAlignment="true" applyProtection="false">
      <alignment horizontal="center" vertical="center" textRotation="0" wrapText="false" indent="0" shrinkToFit="false"/>
      <protection locked="true" hidden="false"/>
    </xf>
    <xf numFmtId="164" fontId="70" fillId="6" borderId="0" xfId="0" applyFont="true" applyBorder="false" applyAlignment="true" applyProtection="true">
      <alignment horizontal="general" vertical="top" textRotation="0" wrapText="false" indent="0" shrinkToFit="false"/>
      <protection locked="false" hidden="false"/>
    </xf>
    <xf numFmtId="164" fontId="46" fillId="0" borderId="0" xfId="0" applyFont="true" applyBorder="false" applyAlignment="true" applyProtection="false">
      <alignment horizontal="general" vertical="top" textRotation="0" wrapText="false" indent="0" shrinkToFit="false"/>
      <protection locked="true" hidden="false"/>
    </xf>
    <xf numFmtId="164" fontId="48" fillId="0" borderId="0" xfId="0" applyFont="true" applyBorder="true" applyAlignment="true" applyProtection="false">
      <alignment horizontal="general" vertical="center" textRotation="0" wrapText="true" indent="0" shrinkToFit="false"/>
      <protection locked="true" hidden="false"/>
    </xf>
    <xf numFmtId="173" fontId="13" fillId="0" borderId="0" xfId="0" applyFont="true" applyBorder="false" applyAlignment="false" applyProtection="false">
      <alignment horizontal="general" vertical="center" textRotation="0" wrapText="false" indent="0" shrinkToFit="false"/>
      <protection locked="true" hidden="false"/>
    </xf>
    <xf numFmtId="164" fontId="4" fillId="0" borderId="73" xfId="0" applyFont="true" applyBorder="true" applyAlignment="true" applyProtection="false">
      <alignment horizontal="left" vertical="center" textRotation="0" wrapText="false" indent="0" shrinkToFit="false"/>
      <protection locked="true" hidden="false"/>
    </xf>
    <xf numFmtId="164" fontId="46" fillId="0" borderId="52" xfId="0" applyFont="true" applyBorder="true" applyAlignment="false" applyProtection="false">
      <alignment horizontal="general" vertical="center" textRotation="0" wrapText="false" indent="0" shrinkToFit="false"/>
      <protection locked="true" hidden="false"/>
    </xf>
    <xf numFmtId="164" fontId="70" fillId="6" borderId="53" xfId="0" applyFont="true" applyBorder="true" applyAlignment="true" applyProtection="true">
      <alignment horizontal="general" vertical="top" textRotation="0" wrapText="false" indent="0" shrinkToFit="false"/>
      <protection locked="false" hidden="false"/>
    </xf>
    <xf numFmtId="164" fontId="48" fillId="24" borderId="53" xfId="0" applyFont="true" applyBorder="true" applyAlignment="false" applyProtection="false">
      <alignment horizontal="general" vertical="center" textRotation="0" wrapText="false" indent="0" shrinkToFit="false"/>
      <protection locked="true" hidden="false"/>
    </xf>
    <xf numFmtId="164" fontId="46" fillId="24" borderId="53" xfId="0" applyFont="true" applyBorder="true" applyAlignment="true" applyProtection="false">
      <alignment horizontal="general" vertical="top" textRotation="0" wrapText="false" indent="0" shrinkToFit="false"/>
      <protection locked="true" hidden="false"/>
    </xf>
    <xf numFmtId="164" fontId="46" fillId="6" borderId="53" xfId="0" applyFont="true" applyBorder="true" applyAlignment="true" applyProtection="true">
      <alignment horizontal="left" vertical="center" textRotation="0" wrapText="false" indent="0" shrinkToFit="true"/>
      <protection locked="false" hidden="false"/>
    </xf>
    <xf numFmtId="164" fontId="46" fillId="0" borderId="10" xfId="0" applyFont="true" applyBorder="true" applyAlignment="true" applyProtection="false">
      <alignment horizontal="center" vertical="center" textRotation="0" wrapText="true" indent="0" shrinkToFit="false"/>
      <protection locked="true" hidden="false"/>
    </xf>
    <xf numFmtId="164" fontId="46" fillId="6" borderId="67" xfId="0" applyFont="true" applyBorder="true" applyAlignment="true" applyProtection="true">
      <alignment horizontal="center" vertical="center" textRotation="0" wrapText="false" indent="0" shrinkToFit="false"/>
      <protection locked="false" hidden="false"/>
    </xf>
    <xf numFmtId="164" fontId="43" fillId="0" borderId="34" xfId="0" applyFont="true" applyBorder="true" applyAlignment="false" applyProtection="false">
      <alignment horizontal="general" vertical="center" textRotation="0" wrapText="false" indent="0" shrinkToFit="false"/>
      <protection locked="true" hidden="false"/>
    </xf>
    <xf numFmtId="164" fontId="48" fillId="6" borderId="24" xfId="0" applyFont="true" applyBorder="true" applyAlignment="true" applyProtection="true">
      <alignment horizontal="left" vertical="center" textRotation="0" wrapText="true" indent="0" shrinkToFit="true"/>
      <protection locked="false" hidden="false"/>
    </xf>
    <xf numFmtId="164" fontId="46" fillId="0" borderId="35" xfId="0" applyFont="true" applyBorder="true" applyAlignment="true" applyProtection="false">
      <alignment horizontal="left" vertical="center" textRotation="0" wrapText="false" indent="0" shrinkToFit="true"/>
      <protection locked="true" hidden="false"/>
    </xf>
    <xf numFmtId="164" fontId="42" fillId="6" borderId="36" xfId="0" applyFont="true" applyBorder="true" applyAlignment="true" applyProtection="true">
      <alignment horizontal="left" vertical="center" textRotation="0" wrapText="false" indent="0" shrinkToFit="true"/>
      <protection locked="false" hidden="false"/>
    </xf>
    <xf numFmtId="164" fontId="71" fillId="6" borderId="113" xfId="0" applyFont="true" applyBorder="true" applyAlignment="false" applyProtection="true">
      <alignment horizontal="general" vertical="center" textRotation="0" wrapText="false" indent="0" shrinkToFit="false"/>
      <protection locked="false" hidden="false"/>
    </xf>
    <xf numFmtId="164" fontId="71" fillId="6" borderId="26" xfId="0" applyFont="true" applyBorder="true" applyAlignment="false" applyProtection="true">
      <alignment horizontal="general" vertical="center" textRotation="0" wrapText="false" indent="0" shrinkToFit="false"/>
      <protection locked="false" hidden="false"/>
    </xf>
    <xf numFmtId="164" fontId="72" fillId="6" borderId="26" xfId="0" applyFont="true" applyBorder="true" applyAlignment="false" applyProtection="true">
      <alignment horizontal="general" vertical="center" textRotation="0" wrapText="false" indent="0" shrinkToFit="false"/>
      <protection locked="false" hidden="false"/>
    </xf>
    <xf numFmtId="164" fontId="46" fillId="0" borderId="44" xfId="0" applyFont="true" applyBorder="true" applyAlignment="true" applyProtection="false">
      <alignment horizontal="center" vertical="center" textRotation="0" wrapText="false" indent="0" shrinkToFit="true"/>
      <protection locked="true" hidden="false"/>
    </xf>
    <xf numFmtId="164" fontId="71" fillId="6" borderId="44" xfId="0" applyFont="true" applyBorder="true" applyAlignment="false" applyProtection="true">
      <alignment horizontal="general" vertical="center" textRotation="0" wrapText="false" indent="0" shrinkToFit="false"/>
      <protection locked="false" hidden="false"/>
    </xf>
    <xf numFmtId="164" fontId="42" fillId="0" borderId="44" xfId="0" applyFont="true" applyBorder="true" applyAlignment="true" applyProtection="false">
      <alignment horizontal="right" vertical="center" textRotation="0" wrapText="false" indent="0" shrinkToFit="false"/>
      <protection locked="true" hidden="false"/>
    </xf>
    <xf numFmtId="164" fontId="42" fillId="6" borderId="44" xfId="0" applyFont="true" applyBorder="true" applyAlignment="true" applyProtection="true">
      <alignment horizontal="center" vertical="center" textRotation="0" wrapText="false" indent="0" shrinkToFit="true"/>
      <protection locked="false" hidden="false"/>
    </xf>
    <xf numFmtId="164" fontId="0" fillId="0" borderId="68" xfId="0" applyFont="false" applyBorder="true" applyAlignment="false" applyProtection="false">
      <alignment horizontal="general" vertical="center" textRotation="0" wrapText="false" indent="0" shrinkToFit="false"/>
      <protection locked="true" hidden="false"/>
    </xf>
    <xf numFmtId="164" fontId="42" fillId="0" borderId="49" xfId="0" applyFont="true" applyBorder="true" applyAlignment="false" applyProtection="false">
      <alignment horizontal="general" vertical="center" textRotation="0" wrapText="false" indent="0" shrinkToFit="false"/>
      <protection locked="true" hidden="false"/>
    </xf>
    <xf numFmtId="164" fontId="71" fillId="6" borderId="34" xfId="0" applyFont="true" applyBorder="true" applyAlignment="false" applyProtection="true">
      <alignment horizontal="general" vertical="center" textRotation="0" wrapText="false" indent="0" shrinkToFit="false"/>
      <protection locked="false" hidden="false"/>
    </xf>
    <xf numFmtId="164" fontId="72" fillId="6" borderId="0" xfId="0" applyFont="true" applyBorder="false" applyAlignment="false" applyProtection="true">
      <alignment horizontal="general" vertical="center" textRotation="0" wrapText="false" indent="0" shrinkToFit="false"/>
      <protection locked="false" hidden="false"/>
    </xf>
    <xf numFmtId="164" fontId="73" fillId="6" borderId="0" xfId="0" applyFont="true" applyBorder="false" applyAlignment="false" applyProtection="true">
      <alignment horizontal="general" vertical="center" textRotation="0" wrapText="false" indent="0" shrinkToFit="false"/>
      <protection locked="false" hidden="false"/>
    </xf>
    <xf numFmtId="164" fontId="48" fillId="6" borderId="0" xfId="0" applyFont="true" applyBorder="true" applyAlignment="true" applyProtection="true">
      <alignment horizontal="center" vertical="center" textRotation="0" wrapText="false" indent="0" shrinkToFit="true"/>
      <protection locked="false" hidden="false"/>
    </xf>
    <xf numFmtId="164" fontId="48" fillId="0" borderId="49" xfId="0" applyFont="true" applyBorder="true" applyAlignment="false" applyProtection="false">
      <alignment horizontal="general" vertical="center" textRotation="0" wrapText="false" indent="0" shrinkToFit="false"/>
      <protection locked="true" hidden="false"/>
    </xf>
    <xf numFmtId="164" fontId="46" fillId="0" borderId="114" xfId="0" applyFont="true" applyBorder="true" applyAlignment="true" applyProtection="false">
      <alignment horizontal="left" vertical="center" textRotation="0" wrapText="true" indent="0" shrinkToFit="false"/>
      <protection locked="true" hidden="false"/>
    </xf>
    <xf numFmtId="164" fontId="48" fillId="6" borderId="25" xfId="0" applyFont="true" applyBorder="true" applyAlignment="true" applyProtection="true">
      <alignment horizontal="left" vertical="center" textRotation="0" wrapText="true" indent="0" shrinkToFit="true"/>
      <protection locked="false" hidden="false"/>
    </xf>
    <xf numFmtId="164" fontId="42" fillId="0" borderId="115" xfId="0" applyFont="true" applyBorder="true" applyAlignment="true" applyProtection="false">
      <alignment horizontal="center" vertical="center" textRotation="0" wrapText="false" indent="0" shrinkToFit="false"/>
      <protection locked="true" hidden="false"/>
    </xf>
    <xf numFmtId="164" fontId="46" fillId="6" borderId="20" xfId="0" applyFont="true" applyBorder="true" applyAlignment="true" applyProtection="true">
      <alignment horizontal="center" vertical="center" textRotation="0" wrapText="false" indent="0" shrinkToFit="false"/>
      <protection locked="false" hidden="false"/>
    </xf>
    <xf numFmtId="164" fontId="73" fillId="6" borderId="20" xfId="0" applyFont="true" applyBorder="true" applyAlignment="true" applyProtection="true">
      <alignment horizontal="center" vertical="center" textRotation="0" wrapText="false" indent="0" shrinkToFit="false"/>
      <protection locked="false" hidden="false"/>
    </xf>
    <xf numFmtId="164" fontId="30" fillId="24" borderId="0" xfId="0" applyFont="true" applyBorder="false" applyAlignment="true" applyProtection="false">
      <alignment horizontal="general" vertical="top" textRotation="0" wrapText="false" indent="0" shrinkToFit="false"/>
      <protection locked="true" hidden="false"/>
    </xf>
    <xf numFmtId="164" fontId="30" fillId="0" borderId="0" xfId="0" applyFont="true" applyBorder="false" applyAlignment="true" applyProtection="false">
      <alignment horizontal="general" vertical="top" textRotation="0" wrapText="false" indent="0" shrinkToFit="false"/>
      <protection locked="true" hidden="false"/>
    </xf>
    <xf numFmtId="167" fontId="46" fillId="0" borderId="0" xfId="0" applyFont="true" applyBorder="false" applyAlignment="true" applyProtection="false">
      <alignment horizontal="left" vertical="center" textRotation="0" wrapText="false" indent="0" shrinkToFit="false"/>
      <protection locked="true" hidden="false"/>
    </xf>
    <xf numFmtId="164" fontId="43" fillId="24" borderId="0" xfId="0" applyFont="true" applyBorder="false" applyAlignment="true" applyProtection="false">
      <alignment horizontal="general" vertical="top" textRotation="0" wrapText="false" indent="0" shrinkToFit="false"/>
      <protection locked="true" hidden="false"/>
    </xf>
    <xf numFmtId="164" fontId="46" fillId="0" borderId="116" xfId="0" applyFont="true" applyBorder="true" applyAlignment="true" applyProtection="false">
      <alignment horizontal="center" vertical="center" textRotation="0" wrapText="true" indent="0" shrinkToFit="false"/>
      <protection locked="true" hidden="false"/>
    </xf>
    <xf numFmtId="164" fontId="72" fillId="6" borderId="117" xfId="0" applyFont="true" applyBorder="true" applyAlignment="true" applyProtection="true">
      <alignment horizontal="center" vertical="center" textRotation="0" wrapText="true" indent="0" shrinkToFit="false"/>
      <protection locked="false" hidden="false"/>
    </xf>
    <xf numFmtId="164" fontId="46" fillId="0" borderId="118" xfId="0" applyFont="true" applyBorder="true" applyAlignment="true" applyProtection="false">
      <alignment horizontal="left" vertical="center" textRotation="0" wrapText="false" indent="0" shrinkToFit="false"/>
      <protection locked="true" hidden="false"/>
    </xf>
    <xf numFmtId="164" fontId="72" fillId="6" borderId="119" xfId="0" applyFont="true" applyBorder="true" applyAlignment="true" applyProtection="true">
      <alignment horizontal="center" vertical="center" textRotation="0" wrapText="true" indent="0" shrinkToFit="false"/>
      <protection locked="false" hidden="false"/>
    </xf>
    <xf numFmtId="164" fontId="46" fillId="0" borderId="107" xfId="0" applyFont="true" applyBorder="true" applyAlignment="true" applyProtection="false">
      <alignment horizontal="left" vertical="center" textRotation="0" wrapText="true" indent="0" shrinkToFit="false"/>
      <protection locked="true" hidden="false"/>
    </xf>
    <xf numFmtId="164" fontId="46" fillId="0" borderId="120" xfId="0" applyFont="true" applyBorder="true" applyAlignment="true" applyProtection="false">
      <alignment horizontal="center" vertical="center" textRotation="0" wrapText="true" indent="0" shrinkToFit="false"/>
      <protection locked="true" hidden="false"/>
    </xf>
    <xf numFmtId="164" fontId="46" fillId="0" borderId="100" xfId="0" applyFont="true" applyBorder="true" applyAlignment="true" applyProtection="false">
      <alignment horizontal="left" vertical="center" textRotation="0" wrapText="true" indent="0" shrinkToFit="false"/>
      <protection locked="true" hidden="false"/>
    </xf>
    <xf numFmtId="164" fontId="72" fillId="6" borderId="121" xfId="0" applyFont="true" applyBorder="true" applyAlignment="true" applyProtection="true">
      <alignment horizontal="center" vertical="center" textRotation="0" wrapText="true" indent="0" shrinkToFit="false"/>
      <protection locked="false" hidden="false"/>
    </xf>
    <xf numFmtId="164" fontId="46" fillId="0" borderId="122" xfId="0" applyFont="true" applyBorder="true" applyAlignment="false" applyProtection="false">
      <alignment horizontal="general" vertical="center" textRotation="0" wrapText="false" indent="0" shrinkToFit="false"/>
      <protection locked="true" hidden="false"/>
    </xf>
    <xf numFmtId="164" fontId="43" fillId="0" borderId="122" xfId="0" applyFont="true" applyBorder="true" applyAlignment="false" applyProtection="false">
      <alignment horizontal="general" vertical="center" textRotation="0" wrapText="false" indent="0" shrinkToFit="false"/>
      <protection locked="true" hidden="false"/>
    </xf>
    <xf numFmtId="164" fontId="48" fillId="0" borderId="122" xfId="0" applyFont="true" applyBorder="true" applyAlignment="false" applyProtection="false">
      <alignment horizontal="general" vertical="center" textRotation="0" wrapText="false" indent="0" shrinkToFit="false"/>
      <protection locked="true" hidden="false"/>
    </xf>
    <xf numFmtId="164" fontId="46" fillId="6" borderId="122" xfId="0" applyFont="true" applyBorder="true" applyAlignment="true" applyProtection="true">
      <alignment horizontal="center" vertical="center" textRotation="0" wrapText="false" indent="0" shrinkToFit="true"/>
      <protection locked="false" hidden="false"/>
    </xf>
    <xf numFmtId="164" fontId="48" fillId="0" borderId="122" xfId="0" applyFont="true" applyBorder="true" applyAlignment="true" applyProtection="false">
      <alignment horizontal="general" vertical="center" textRotation="0" wrapText="true" indent="0" shrinkToFit="false"/>
      <protection locked="true" hidden="false"/>
    </xf>
    <xf numFmtId="164" fontId="48" fillId="24" borderId="122" xfId="0" applyFont="true" applyBorder="true" applyAlignment="false" applyProtection="false">
      <alignment horizontal="general" vertical="center" textRotation="0" wrapText="false" indent="0" shrinkToFit="false"/>
      <protection locked="true" hidden="false"/>
    </xf>
    <xf numFmtId="164" fontId="48" fillId="24" borderId="122" xfId="0" applyFont="true" applyBorder="true" applyAlignment="true" applyProtection="false">
      <alignment horizontal="general" vertical="center" textRotation="0" wrapText="true" indent="0" shrinkToFit="false"/>
      <protection locked="true" hidden="false"/>
    </xf>
    <xf numFmtId="164" fontId="48" fillId="24" borderId="123" xfId="0" applyFont="true" applyBorder="tru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center" vertical="center" textRotation="0" wrapText="true" indent="0" shrinkToFit="false"/>
      <protection locked="true" hidden="false"/>
    </xf>
    <xf numFmtId="164" fontId="46" fillId="24" borderId="0" xfId="0" applyFont="true" applyBorder="false" applyAlignment="true" applyProtection="false">
      <alignment horizontal="center" vertical="center" textRotation="0" wrapText="true" indent="0" shrinkToFit="false"/>
      <protection locked="true" hidden="false"/>
    </xf>
    <xf numFmtId="164" fontId="48" fillId="0" borderId="0" xfId="0" applyFont="true" applyBorder="true" applyAlignment="true" applyProtection="false">
      <alignment horizontal="left" vertical="center" textRotation="0" wrapText="true" indent="0" shrinkToFit="false"/>
      <protection locked="true" hidden="false"/>
    </xf>
    <xf numFmtId="164" fontId="48" fillId="24" borderId="0" xfId="0" applyFont="true" applyBorder="false" applyAlignment="true" applyProtection="false">
      <alignment horizontal="left" vertical="center" textRotation="0" wrapText="tru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4" fontId="46" fillId="24" borderId="59" xfId="0" applyFont="true" applyBorder="true" applyAlignment="false" applyProtection="false">
      <alignment horizontal="general" vertical="center" textRotation="0" wrapText="false" indent="0" shrinkToFit="false"/>
      <protection locked="true" hidden="false"/>
    </xf>
    <xf numFmtId="164" fontId="0" fillId="0" borderId="64" xfId="0" applyFont="false" applyBorder="true" applyAlignment="false" applyProtection="false">
      <alignment horizontal="general" vertical="center" textRotation="0" wrapText="false" indent="0" shrinkToFit="false"/>
      <protection locked="true" hidden="false"/>
    </xf>
    <xf numFmtId="164" fontId="46" fillId="24" borderId="64"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false" indent="0" shrinkToFit="false"/>
      <protection locked="true" hidden="false"/>
    </xf>
    <xf numFmtId="164" fontId="46" fillId="0" borderId="23" xfId="0" applyFont="true" applyBorder="true" applyAlignment="true" applyProtection="false">
      <alignment horizontal="left" vertical="center" textRotation="0" wrapText="false" indent="0" shrinkToFit="false"/>
      <protection locked="true" hidden="false"/>
    </xf>
    <xf numFmtId="164" fontId="49" fillId="26" borderId="23" xfId="0" applyFont="true" applyBorder="true" applyAlignment="true" applyProtection="false">
      <alignment horizontal="center" vertical="center" textRotation="255" wrapText="false" indent="0" shrinkToFit="false"/>
      <protection locked="true" hidden="false"/>
    </xf>
    <xf numFmtId="166" fontId="42" fillId="22" borderId="13" xfId="0" applyFont="true" applyBorder="true" applyAlignment="true" applyProtection="true">
      <alignment horizontal="center" vertical="center" textRotation="0" wrapText="false" indent="0" shrinkToFit="true"/>
      <protection locked="false" hidden="false"/>
    </xf>
    <xf numFmtId="164" fontId="0" fillId="0" borderId="59" xfId="0" applyFont="false" applyBorder="true" applyAlignment="false" applyProtection="false">
      <alignment horizontal="general" vertical="center" textRotation="0" wrapText="false" indent="0" shrinkToFit="false"/>
      <protection locked="true" hidden="false"/>
    </xf>
    <xf numFmtId="164" fontId="61" fillId="0" borderId="64" xfId="0" applyFont="true" applyBorder="true" applyAlignment="true" applyProtection="false">
      <alignment horizontal="general" vertical="center" textRotation="0" wrapText="false" indent="0" shrinkToFit="true"/>
      <protection locked="true" hidden="false"/>
    </xf>
    <xf numFmtId="175" fontId="61" fillId="0" borderId="64" xfId="0" applyFont="true" applyBorder="true" applyAlignment="true" applyProtection="false">
      <alignment horizontal="general" vertical="center" textRotation="0" wrapText="false" indent="0" shrinkToFit="true"/>
      <protection locked="true" hidden="false"/>
    </xf>
    <xf numFmtId="164" fontId="61" fillId="0" borderId="65"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110" xfId="0" applyFont="false" applyBorder="true" applyAlignment="false" applyProtection="false">
      <alignment horizontal="general" vertical="center" textRotation="0" wrapText="false" indent="0" shrinkToFit="false"/>
      <protection locked="true" hidden="false"/>
    </xf>
    <xf numFmtId="164" fontId="46" fillId="0" borderId="92" xfId="0" applyFont="true" applyBorder="true" applyAlignment="true" applyProtection="false">
      <alignment horizontal="left" vertical="center" textRotation="0" wrapText="true" indent="0" shrinkToFit="false"/>
      <protection locked="true" hidden="false"/>
    </xf>
    <xf numFmtId="166" fontId="42" fillId="22" borderId="25" xfId="0" applyFont="true" applyBorder="true" applyAlignment="true" applyProtection="true">
      <alignment horizontal="center" vertical="center" textRotation="0" wrapText="false" indent="0" shrinkToFit="true"/>
      <protection locked="false" hidden="false"/>
    </xf>
    <xf numFmtId="164" fontId="46" fillId="24" borderId="124" xfId="0" applyFont="true" applyBorder="true" applyAlignment="false" applyProtection="false">
      <alignment horizontal="general" vertical="center" textRotation="0" wrapText="false" indent="0" shrinkToFit="false"/>
      <protection locked="true" hidden="false"/>
    </xf>
    <xf numFmtId="164" fontId="61" fillId="0" borderId="29" xfId="0" applyFont="true" applyBorder="true" applyAlignment="true" applyProtection="false">
      <alignment horizontal="right" vertical="center" textRotation="0" wrapText="false" indent="0" shrinkToFit="true"/>
      <protection locked="true" hidden="false"/>
    </xf>
    <xf numFmtId="175" fontId="46" fillId="0" borderId="11" xfId="0" applyFont="true" applyBorder="true" applyAlignment="true" applyProtection="false">
      <alignment horizontal="center" vertical="center" textRotation="0" wrapText="false" indent="0" shrinkToFit="true"/>
      <protection locked="true" hidden="false"/>
    </xf>
    <xf numFmtId="164" fontId="61" fillId="0" borderId="0" xfId="0" applyFont="true" applyBorder="false" applyAlignment="true" applyProtection="false">
      <alignment horizontal="general" vertical="center" textRotation="0" wrapText="false" indent="0" shrinkToFit="true"/>
      <protection locked="true" hidden="false"/>
    </xf>
    <xf numFmtId="164" fontId="61" fillId="0" borderId="72" xfId="0" applyFont="true" applyBorder="true" applyAlignment="true" applyProtection="false">
      <alignment horizontal="general" vertical="center" textRotation="0" wrapText="false" indent="0" shrinkToFit="true"/>
      <protection locked="true" hidden="false"/>
    </xf>
    <xf numFmtId="164" fontId="61" fillId="0" borderId="0" xfId="0" applyFont="true" applyBorder="true" applyAlignment="true" applyProtection="false">
      <alignment horizontal="center" vertical="center" textRotation="255" wrapText="false" indent="0" shrinkToFit="true"/>
      <protection locked="true" hidden="false"/>
    </xf>
    <xf numFmtId="164" fontId="46" fillId="0" borderId="73" xfId="0" applyFont="true" applyBorder="true" applyAlignment="true" applyProtection="false">
      <alignment horizontal="general" vertical="center" textRotation="0" wrapText="true" indent="0" shrinkToFit="false"/>
      <protection locked="true" hidden="false"/>
    </xf>
    <xf numFmtId="164" fontId="13" fillId="0" borderId="125" xfId="0" applyFont="true" applyBorder="true" applyAlignment="false" applyProtection="false">
      <alignment horizontal="general" vertical="center" textRotation="0" wrapText="false" indent="0" shrinkToFit="false"/>
      <protection locked="true" hidden="false"/>
    </xf>
    <xf numFmtId="166" fontId="46" fillId="24" borderId="20" xfId="73" applyFont="true" applyBorder="true" applyAlignment="true" applyProtection="true">
      <alignment horizontal="center" vertical="center" textRotation="0" wrapText="false" indent="0" shrinkToFit="true"/>
      <protection locked="true" hidden="false"/>
    </xf>
    <xf numFmtId="166" fontId="57" fillId="24" borderId="20" xfId="73" applyFont="true" applyBorder="true" applyAlignment="true" applyProtection="true">
      <alignment horizontal="general" vertical="center" textRotation="0" wrapText="false" indent="0" shrinkToFit="true"/>
      <protection locked="true" hidden="false"/>
    </xf>
    <xf numFmtId="166" fontId="48" fillId="24" borderId="0" xfId="73" applyFont="true" applyBorder="true" applyAlignment="true" applyProtection="true">
      <alignment horizontal="general" vertical="center" textRotation="0" wrapText="false" indent="0" shrinkToFit="true"/>
      <protection locked="true" hidden="false"/>
    </xf>
    <xf numFmtId="166" fontId="57" fillId="0" borderId="73" xfId="73" applyFont="true" applyBorder="true" applyAlignment="true" applyProtection="true">
      <alignment horizontal="general" vertical="center" textRotation="0" wrapText="false" indent="0" shrinkToFit="true"/>
      <protection locked="true" hidden="false"/>
    </xf>
    <xf numFmtId="164" fontId="74" fillId="0" borderId="26" xfId="0" applyFont="true" applyBorder="true" applyAlignment="false" applyProtection="false">
      <alignment horizontal="general" vertical="center" textRotation="0" wrapText="false" indent="0" shrinkToFit="false"/>
      <protection locked="true" hidden="false"/>
    </xf>
    <xf numFmtId="164" fontId="61" fillId="0" borderId="26" xfId="0" applyFont="true" applyBorder="true" applyAlignment="true" applyProtection="false">
      <alignment horizontal="right" vertical="center" textRotation="0" wrapText="false" indent="0" shrinkToFit="true"/>
      <protection locked="true" hidden="false"/>
    </xf>
    <xf numFmtId="175" fontId="61" fillId="0" borderId="26" xfId="0" applyFont="true" applyBorder="true" applyAlignment="true" applyProtection="false">
      <alignment horizontal="center" vertical="center" textRotation="0" wrapText="false" indent="0" shrinkToFit="true"/>
      <protection locked="true" hidden="false"/>
    </xf>
    <xf numFmtId="164" fontId="61" fillId="0" borderId="42" xfId="0" applyFont="true" applyBorder="true" applyAlignment="true" applyProtection="false">
      <alignment horizontal="general" vertical="center" textRotation="0" wrapText="false" indent="0" shrinkToFit="true"/>
      <protection locked="true" hidden="false"/>
    </xf>
    <xf numFmtId="164" fontId="49" fillId="26" borderId="23" xfId="0" applyFont="true" applyBorder="true" applyAlignment="true" applyProtection="false">
      <alignment horizontal="center" vertical="center" textRotation="255" wrapText="true" indent="0" shrinkToFit="false"/>
      <protection locked="true" hidden="false"/>
    </xf>
    <xf numFmtId="164" fontId="46" fillId="0" borderId="59" xfId="0" applyFont="true" applyBorder="true" applyAlignment="false" applyProtection="false">
      <alignment horizontal="general" vertical="center" textRotation="0" wrapText="false" indent="0" shrinkToFit="false"/>
      <protection locked="true" hidden="false"/>
    </xf>
    <xf numFmtId="164" fontId="61" fillId="24" borderId="65" xfId="0" applyFont="true" applyBorder="true" applyAlignment="true" applyProtection="false">
      <alignment horizontal="general" vertical="center" textRotation="0" wrapText="false" indent="0" shrinkToFit="true"/>
      <protection locked="true" hidden="false"/>
    </xf>
    <xf numFmtId="164" fontId="61" fillId="24" borderId="124" xfId="0" applyFont="true" applyBorder="true" applyAlignment="true" applyProtection="false">
      <alignment horizontal="general" vertical="center" textRotation="0" wrapText="false" indent="0" shrinkToFit="true"/>
      <protection locked="true" hidden="false"/>
    </xf>
    <xf numFmtId="164" fontId="13" fillId="0" borderId="98" xfId="0" applyFont="true" applyBorder="true" applyAlignment="false" applyProtection="false">
      <alignment horizontal="general" vertical="center" textRotation="0" wrapText="false" indent="0" shrinkToFit="false"/>
      <protection locked="true" hidden="false"/>
    </xf>
    <xf numFmtId="166" fontId="46" fillId="24" borderId="67" xfId="73" applyFont="true" applyBorder="true" applyAlignment="true" applyProtection="true">
      <alignment horizontal="center" vertical="center" textRotation="0" wrapText="false" indent="0" shrinkToFit="true"/>
      <protection locked="true" hidden="false"/>
    </xf>
    <xf numFmtId="166" fontId="57" fillId="24" borderId="67" xfId="73" applyFont="true" applyBorder="true" applyAlignment="true" applyProtection="true">
      <alignment horizontal="general" vertical="center" textRotation="0" wrapText="false" indent="0" shrinkToFit="true"/>
      <protection locked="true" hidden="false"/>
    </xf>
    <xf numFmtId="166" fontId="48" fillId="24" borderId="26" xfId="73" applyFont="true" applyBorder="true" applyAlignment="true" applyProtection="true">
      <alignment horizontal="general" vertical="center" textRotation="0" wrapText="false" indent="0" shrinkToFit="true"/>
      <protection locked="true" hidden="false"/>
    </xf>
    <xf numFmtId="164" fontId="52" fillId="0" borderId="47" xfId="0" applyFont="true" applyBorder="true" applyAlignment="false" applyProtection="false">
      <alignment horizontal="general" vertical="center" textRotation="0" wrapText="false" indent="0" shrinkToFit="false"/>
      <protection locked="true" hidden="false"/>
    </xf>
    <xf numFmtId="164" fontId="61" fillId="0" borderId="0" xfId="0" applyFont="true" applyBorder="false" applyAlignment="true" applyProtection="false">
      <alignment horizontal="general" vertical="center" textRotation="255" wrapText="false" indent="0" shrinkToFit="tru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4" fontId="52" fillId="24" borderId="0" xfId="0" applyFont="true" applyBorder="false" applyAlignment="true" applyProtection="false">
      <alignment horizontal="left" vertical="center" textRotation="0" wrapText="true" indent="0" shrinkToFit="false"/>
      <protection locked="true" hidden="false"/>
    </xf>
    <xf numFmtId="164" fontId="75" fillId="0" borderId="66" xfId="0" applyFont="true" applyBorder="true" applyAlignment="false" applyProtection="false">
      <alignment horizontal="general" vertical="center" textRotation="0" wrapText="false" indent="0" shrinkToFit="false"/>
      <protection locked="true" hidden="false"/>
    </xf>
    <xf numFmtId="164" fontId="42" fillId="22" borderId="67" xfId="0" applyFont="true" applyBorder="true" applyAlignment="true" applyProtection="true">
      <alignment horizontal="center" vertical="center" textRotation="0" wrapText="false" indent="0" shrinkToFit="false"/>
      <protection locked="false" hidden="false"/>
    </xf>
    <xf numFmtId="164" fontId="46" fillId="0" borderId="36" xfId="0" applyFont="true" applyBorder="true" applyAlignment="true" applyProtection="false">
      <alignment horizontal="center" vertical="center" textRotation="0" wrapText="true" indent="0" shrinkToFit="false"/>
      <protection locked="true" hidden="false"/>
    </xf>
    <xf numFmtId="164" fontId="48" fillId="0" borderId="37" xfId="0" applyFont="true" applyBorder="true" applyAlignment="true" applyProtection="false">
      <alignment horizontal="center" vertical="center" textRotation="0" wrapText="true" indent="0" shrinkToFit="true"/>
      <protection locked="true" hidden="false"/>
    </xf>
    <xf numFmtId="164" fontId="76" fillId="22" borderId="26" xfId="0" applyFont="true" applyBorder="true" applyAlignment="false" applyProtection="true">
      <alignment horizontal="general" vertical="center" textRotation="0" wrapText="false" indent="0" shrinkToFit="false"/>
      <protection locked="false" hidden="false"/>
    </xf>
    <xf numFmtId="164" fontId="46" fillId="0" borderId="26" xfId="0" applyFont="true" applyBorder="true" applyAlignment="true" applyProtection="false">
      <alignment horizontal="center" vertical="center" textRotation="0" wrapText="false" indent="0" shrinkToFit="true"/>
      <protection locked="true" hidden="false"/>
    </xf>
    <xf numFmtId="164" fontId="46" fillId="0" borderId="26" xfId="0" applyFont="true" applyBorder="true" applyAlignment="true" applyProtection="false">
      <alignment horizontal="center" vertical="center" textRotation="0" wrapText="true" indent="0" shrinkToFit="false"/>
      <protection locked="true" hidden="false"/>
    </xf>
    <xf numFmtId="164" fontId="42" fillId="0" borderId="47" xfId="0" applyFont="true" applyBorder="true" applyAlignment="false" applyProtection="false">
      <alignment horizontal="general" vertical="center" textRotation="0" wrapText="false" indent="0" shrinkToFit="false"/>
      <protection locked="true" hidden="false"/>
    </xf>
    <xf numFmtId="164" fontId="42" fillId="0" borderId="48" xfId="0" applyFont="true" applyBorder="true" applyAlignment="false" applyProtection="false">
      <alignment horizontal="general" vertical="center" textRotation="0" wrapText="false" indent="0" shrinkToFit="false"/>
      <protection locked="true" hidden="false"/>
    </xf>
    <xf numFmtId="164" fontId="46" fillId="0" borderId="35" xfId="0" applyFont="true" applyBorder="true" applyAlignment="true" applyProtection="false">
      <alignment horizontal="center" vertical="center" textRotation="0" wrapText="true" indent="0" shrinkToFit="false"/>
      <protection locked="true" hidden="false"/>
    </xf>
    <xf numFmtId="164" fontId="76" fillId="22" borderId="44" xfId="0" applyFont="true" applyBorder="true" applyAlignment="false" applyProtection="true">
      <alignment horizontal="general" vertical="center" textRotation="0" wrapText="false" indent="0" shrinkToFit="false"/>
      <protection locked="false" hidden="false"/>
    </xf>
    <xf numFmtId="164" fontId="77" fillId="22" borderId="26" xfId="0" applyFont="true" applyBorder="true" applyAlignment="false" applyProtection="true">
      <alignment horizontal="general" vertical="center" textRotation="0" wrapText="false" indent="0" shrinkToFit="false"/>
      <protection locked="false" hidden="false"/>
    </xf>
    <xf numFmtId="164" fontId="42" fillId="0" borderId="26" xfId="0" applyFont="true" applyBorder="true" applyAlignment="true" applyProtection="false">
      <alignment horizontal="right" vertical="center" textRotation="0" wrapText="false" indent="0" shrinkToFit="false"/>
      <protection locked="true" hidden="false"/>
    </xf>
    <xf numFmtId="164" fontId="42" fillId="22" borderId="44" xfId="0" applyFont="true" applyBorder="true" applyAlignment="true" applyProtection="true">
      <alignment horizontal="center" vertical="center" textRotation="0" wrapText="false" indent="0" shrinkToFit="true"/>
      <protection locked="false" hidden="false"/>
    </xf>
    <xf numFmtId="164" fontId="42" fillId="0" borderId="69" xfId="0" applyFont="true" applyBorder="true" applyAlignment="false" applyProtection="false">
      <alignment horizontal="general" vertical="center" textRotation="0" wrapText="false" indent="0" shrinkToFit="false"/>
      <protection locked="true" hidden="false"/>
    </xf>
    <xf numFmtId="164" fontId="76" fillId="22" borderId="34" xfId="0" applyFont="true" applyBorder="true" applyAlignment="false" applyProtection="true">
      <alignment horizontal="general" vertical="center" textRotation="0" wrapText="false" indent="0" shrinkToFit="false"/>
      <protection locked="false" hidden="false"/>
    </xf>
    <xf numFmtId="164" fontId="76" fillId="22" borderId="0" xfId="0" applyFont="true" applyBorder="false" applyAlignment="false" applyProtection="true">
      <alignment horizontal="general" vertical="center" textRotation="0" wrapText="false" indent="0" shrinkToFit="false"/>
      <protection locked="false" hidden="false"/>
    </xf>
    <xf numFmtId="164" fontId="78" fillId="22" borderId="0" xfId="0" applyFont="true" applyBorder="false" applyAlignment="false" applyProtection="true">
      <alignment horizontal="general" vertical="center" textRotation="0" wrapText="false" indent="0" shrinkToFit="false"/>
      <protection locked="false" hidden="false"/>
    </xf>
    <xf numFmtId="164" fontId="46" fillId="22" borderId="0" xfId="0" applyFont="true" applyBorder="true" applyAlignment="true" applyProtection="true">
      <alignment horizontal="center" vertical="center" textRotation="0" wrapText="false" indent="0" shrinkToFit="true"/>
      <protection locked="false" hidden="false"/>
    </xf>
    <xf numFmtId="164" fontId="48" fillId="22" borderId="25" xfId="0" applyFont="true" applyBorder="true" applyAlignment="true" applyProtection="true">
      <alignment horizontal="left" vertical="center" textRotation="0" wrapText="true" indent="0" shrinkToFit="true"/>
      <protection locked="false" hidden="false"/>
    </xf>
    <xf numFmtId="164" fontId="46" fillId="0" borderId="26" xfId="0" applyFont="true" applyBorder="true" applyAlignment="true" applyProtection="false">
      <alignment horizontal="left" vertical="center" textRotation="0" wrapText="false" indent="0" shrinkToFit="false"/>
      <protection locked="true" hidden="false"/>
    </xf>
    <xf numFmtId="164" fontId="46" fillId="22" borderId="20" xfId="0" applyFont="true" applyBorder="true" applyAlignment="true" applyProtection="true">
      <alignment horizontal="center" vertical="center" textRotation="0" wrapText="false" indent="0" shrinkToFit="false"/>
      <protection locked="false" hidden="false"/>
    </xf>
    <xf numFmtId="164" fontId="78" fillId="22" borderId="20" xfId="0" applyFont="true" applyBorder="true" applyAlignment="true" applyProtection="true">
      <alignment horizontal="center" vertical="center" textRotation="0" wrapText="false" indent="0" shrinkToFit="false"/>
      <protection locked="false" hidden="false"/>
    </xf>
    <xf numFmtId="164" fontId="79" fillId="24" borderId="0" xfId="0" applyFont="true" applyBorder="false" applyAlignment="false" applyProtection="false">
      <alignment horizontal="general" vertical="center" textRotation="0" wrapText="false" indent="0" shrinkToFit="false"/>
      <protection locked="true" hidden="false"/>
    </xf>
    <xf numFmtId="167" fontId="48" fillId="0" borderId="0" xfId="0" applyFont="true" applyBorder="false" applyAlignment="false" applyProtection="false">
      <alignment horizontal="general" vertical="center" textRotation="0" wrapText="false" indent="0" shrinkToFit="false"/>
      <protection locked="true" hidden="false"/>
    </xf>
    <xf numFmtId="167" fontId="48" fillId="0" borderId="0" xfId="0" applyFont="true" applyBorder="false" applyAlignment="true" applyProtection="false">
      <alignment horizontal="center" vertical="top" textRotation="0" wrapText="false" indent="0" shrinkToFit="false"/>
      <protection locked="true" hidden="false"/>
    </xf>
    <xf numFmtId="167" fontId="46" fillId="0" borderId="26" xfId="0" applyFont="true" applyBorder="true" applyAlignment="true" applyProtection="false">
      <alignment horizontal="left" vertical="center" textRotation="0" wrapText="true" indent="0" shrinkToFit="false"/>
      <protection locked="true" hidden="false"/>
    </xf>
    <xf numFmtId="167" fontId="46" fillId="26" borderId="23" xfId="0" applyFont="true" applyBorder="true" applyAlignment="true" applyProtection="false">
      <alignment horizontal="center" vertical="center" textRotation="0" wrapText="true" indent="0" shrinkToFit="false"/>
      <protection locked="true" hidden="false"/>
    </xf>
    <xf numFmtId="167" fontId="46" fillId="26" borderId="90" xfId="0" applyFont="true" applyBorder="true" applyAlignment="true" applyProtection="false">
      <alignment horizontal="center" vertical="center" textRotation="0" wrapText="true" indent="0" shrinkToFit="false"/>
      <protection locked="true" hidden="false"/>
    </xf>
    <xf numFmtId="164" fontId="46" fillId="0" borderId="36" xfId="0" applyFont="true" applyBorder="true" applyAlignment="true" applyProtection="false">
      <alignment horizontal="left" vertical="center" textRotation="0" wrapText="true" indent="0" shrinkToFit="false"/>
      <protection locked="true" hidden="false"/>
    </xf>
    <xf numFmtId="164" fontId="80" fillId="25" borderId="117" xfId="0" applyFont="true" applyBorder="true" applyAlignment="true" applyProtection="true">
      <alignment horizontal="center" vertical="center" textRotation="0" wrapText="true" indent="0" shrinkToFit="false"/>
      <protection locked="false" hidden="false"/>
    </xf>
    <xf numFmtId="164" fontId="48" fillId="24" borderId="118" xfId="0" applyFont="true" applyBorder="true" applyAlignment="true" applyProtection="false">
      <alignment horizontal="left" vertical="center" textRotation="0" wrapText="true" indent="0" shrinkToFit="false"/>
      <protection locked="true" hidden="false"/>
    </xf>
    <xf numFmtId="164" fontId="80" fillId="25" borderId="119" xfId="0" applyFont="true" applyBorder="true" applyAlignment="true" applyProtection="true">
      <alignment horizontal="center" vertical="center" textRotation="0" wrapText="true" indent="0" shrinkToFit="false"/>
      <protection locked="false" hidden="false"/>
    </xf>
    <xf numFmtId="164" fontId="48" fillId="24" borderId="77" xfId="0" applyFont="true" applyBorder="true" applyAlignment="true" applyProtection="false">
      <alignment horizontal="general" vertical="center" textRotation="0" wrapText="true" indent="0" shrinkToFit="false"/>
      <protection locked="true" hidden="false"/>
    </xf>
    <xf numFmtId="164" fontId="48" fillId="24" borderId="100" xfId="0" applyFont="true" applyBorder="true" applyAlignment="true" applyProtection="false">
      <alignment horizontal="general" vertical="center" textRotation="0" wrapText="true" indent="0" shrinkToFit="false"/>
      <protection locked="true" hidden="false"/>
    </xf>
    <xf numFmtId="164" fontId="80" fillId="25" borderId="126" xfId="0" applyFont="true" applyBorder="true" applyAlignment="true" applyProtection="true">
      <alignment horizontal="center" vertical="center" textRotation="0" wrapText="true" indent="0" shrinkToFit="false"/>
      <protection locked="false" hidden="false"/>
    </xf>
    <xf numFmtId="164" fontId="48" fillId="24" borderId="92" xfId="0" applyFont="true" applyBorder="true" applyAlignment="true" applyProtection="false">
      <alignment horizontal="general" vertical="center" textRotation="0" wrapText="true" indent="0" shrinkToFit="false"/>
      <protection locked="true" hidden="false"/>
    </xf>
    <xf numFmtId="164" fontId="48" fillId="24" borderId="127" xfId="0" applyFont="true" applyBorder="true" applyAlignment="true" applyProtection="false">
      <alignment horizontal="general" vertical="center" textRotation="0" wrapText="true" indent="0" shrinkToFit="false"/>
      <protection locked="true" hidden="false"/>
    </xf>
    <xf numFmtId="164" fontId="80" fillId="25" borderId="128" xfId="0" applyFont="true" applyBorder="true" applyAlignment="true" applyProtection="true">
      <alignment horizontal="center" vertical="center" textRotation="0" wrapText="true" indent="0" shrinkToFit="false"/>
      <protection locked="false" hidden="false"/>
    </xf>
    <xf numFmtId="164" fontId="48" fillId="24" borderId="63" xfId="0" applyFont="true" applyBorder="true" applyAlignment="true" applyProtection="false">
      <alignment horizontal="general" vertical="center" textRotation="0" wrapText="true" indent="0" shrinkToFit="false"/>
      <protection locked="true" hidden="false"/>
    </xf>
    <xf numFmtId="164" fontId="48" fillId="24" borderId="129" xfId="0" applyFont="true" applyBorder="true" applyAlignment="true" applyProtection="false">
      <alignment horizontal="general" vertical="center" textRotation="0" wrapText="true" indent="0" shrinkToFit="false"/>
      <protection locked="true" hidden="false"/>
    </xf>
    <xf numFmtId="164" fontId="80" fillId="25" borderId="105" xfId="0" applyFont="true" applyBorder="true" applyAlignment="true" applyProtection="true">
      <alignment horizontal="center" vertical="center" textRotation="0" wrapText="true" indent="0" shrinkToFit="false"/>
      <protection locked="false" hidden="false"/>
    </xf>
    <xf numFmtId="164" fontId="48" fillId="24" borderId="107" xfId="0" applyFont="true" applyBorder="true" applyAlignment="true" applyProtection="false">
      <alignment horizontal="general" vertical="center" textRotation="0" wrapText="true" indent="0" shrinkToFit="false"/>
      <protection locked="true" hidden="false"/>
    </xf>
    <xf numFmtId="164" fontId="80" fillId="25" borderId="130" xfId="0" applyFont="true" applyBorder="true" applyAlignment="true" applyProtection="true">
      <alignment horizontal="center" vertical="center" textRotation="0" wrapText="true" indent="0" shrinkToFit="false"/>
      <protection locked="false" hidden="false"/>
    </xf>
    <xf numFmtId="164" fontId="48" fillId="24" borderId="112" xfId="0" applyFont="true" applyBorder="true" applyAlignment="true" applyProtection="false">
      <alignment horizontal="left" vertical="center" textRotation="0" wrapText="true" indent="0" shrinkToFit="false"/>
      <protection locked="true" hidden="false"/>
    </xf>
    <xf numFmtId="164" fontId="48" fillId="24" borderId="92" xfId="0" applyFont="true" applyBorder="true" applyAlignment="true" applyProtection="false">
      <alignment horizontal="left" vertical="center" textRotation="0" wrapText="true" indent="0" shrinkToFit="false"/>
      <protection locked="true" hidden="false"/>
    </xf>
    <xf numFmtId="164" fontId="48" fillId="24" borderId="112" xfId="0" applyFont="true" applyBorder="true" applyAlignment="true" applyProtection="false">
      <alignment horizontal="general" vertical="center" textRotation="0" wrapText="true" indent="0" shrinkToFit="false"/>
      <protection locked="true" hidden="false"/>
    </xf>
    <xf numFmtId="164" fontId="48" fillId="24" borderId="63" xfId="0" applyFont="true" applyBorder="true" applyAlignment="true" applyProtection="false">
      <alignment horizontal="left" vertical="center" textRotation="0" wrapText="true" indent="0" shrinkToFit="false"/>
      <protection locked="true" hidden="false"/>
    </xf>
    <xf numFmtId="164" fontId="48" fillId="24" borderId="77" xfId="0" applyFont="true" applyBorder="true" applyAlignment="true" applyProtection="false">
      <alignment horizontal="left" vertical="center" textRotation="0" wrapText="false" indent="0" shrinkToFit="true"/>
      <protection locked="true" hidden="false"/>
    </xf>
    <xf numFmtId="164" fontId="48" fillId="24" borderId="77" xfId="0" applyFont="true" applyBorder="true" applyAlignment="true" applyProtection="false">
      <alignment horizontal="left" vertical="center" textRotation="0" wrapText="true" indent="0" shrinkToFit="false"/>
      <protection locked="true" hidden="false"/>
    </xf>
    <xf numFmtId="164" fontId="48" fillId="24" borderId="49" xfId="0" applyFont="true" applyBorder="true" applyAlignment="true" applyProtection="false">
      <alignment horizontal="general" vertical="center" textRotation="0" wrapText="true" indent="0" shrinkToFit="false"/>
      <protection locked="true" hidden="false"/>
    </xf>
    <xf numFmtId="164" fontId="46" fillId="24" borderId="129" xfId="0" applyFont="true" applyBorder="true" applyAlignment="true" applyProtection="false">
      <alignment horizontal="left" vertical="center" textRotation="0" wrapText="false" indent="0" shrinkToFit="true"/>
      <protection locked="true" hidden="false"/>
    </xf>
    <xf numFmtId="164" fontId="80" fillId="25" borderId="121" xfId="0" applyFont="true" applyBorder="true" applyAlignment="true" applyProtection="true">
      <alignment horizontal="center" vertical="center" textRotation="0" wrapText="true" indent="0" shrinkToFit="false"/>
      <protection locked="false" hidden="false"/>
    </xf>
    <xf numFmtId="164" fontId="48" fillId="24" borderId="122" xfId="0" applyFont="true" applyBorder="true" applyAlignment="true" applyProtection="false">
      <alignment horizontal="left" vertical="center" textRotation="0" wrapText="true" indent="0" shrinkToFit="false"/>
      <protection locked="true" hidden="false"/>
    </xf>
    <xf numFmtId="164" fontId="48" fillId="24" borderId="54" xfId="0" applyFont="true" applyBorder="true" applyAlignment="true" applyProtection="false">
      <alignment horizontal="general" vertical="center" textRotation="0" wrapText="true" indent="0" shrinkToFit="false"/>
      <protection locked="true" hidden="false"/>
    </xf>
    <xf numFmtId="167" fontId="46" fillId="0" borderId="0" xfId="0" applyFont="true" applyBorder="false" applyAlignment="true" applyProtection="false">
      <alignment horizontal="left" vertical="center" textRotation="0" wrapText="true" indent="0" shrinkToFit="false"/>
      <protection locked="true" hidden="false"/>
    </xf>
    <xf numFmtId="167" fontId="4" fillId="0" borderId="0" xfId="0" applyFont="true" applyBorder="false" applyAlignment="false" applyProtection="false">
      <alignment horizontal="general" vertical="center" textRotation="0" wrapText="false" indent="0" shrinkToFit="false"/>
      <protection locked="true" hidden="false"/>
    </xf>
    <xf numFmtId="164" fontId="81" fillId="0" borderId="0" xfId="0" applyFont="true" applyBorder="false" applyAlignment="true" applyProtection="false">
      <alignment horizontal="general" vertical="center" textRotation="0" wrapText="true" indent="0" shrinkToFit="false"/>
      <protection locked="true" hidden="false"/>
    </xf>
    <xf numFmtId="164" fontId="45" fillId="26" borderId="12" xfId="0" applyFont="true" applyBorder="true" applyAlignment="true" applyProtection="false">
      <alignment horizontal="center" vertical="center" textRotation="0" wrapText="true" indent="0" shrinkToFit="false"/>
      <protection locked="true" hidden="false"/>
    </xf>
    <xf numFmtId="164" fontId="46" fillId="26" borderId="39" xfId="0" applyFont="true" applyBorder="true" applyAlignment="true" applyProtection="false">
      <alignment horizontal="center" vertical="center" textRotation="0" wrapText="false" indent="0" shrinkToFit="false"/>
      <protection locked="true" hidden="false"/>
    </xf>
    <xf numFmtId="164" fontId="52" fillId="27" borderId="11" xfId="0" applyFont="true" applyBorder="true" applyAlignment="false" applyProtection="false">
      <alignment horizontal="general" vertical="center" textRotation="0" wrapText="false" indent="0" shrinkToFit="false"/>
      <protection locked="true" hidden="false"/>
    </xf>
    <xf numFmtId="164" fontId="82" fillId="25" borderId="117" xfId="0" applyFont="true" applyBorder="true" applyAlignment="true" applyProtection="true">
      <alignment horizontal="general" vertical="center" textRotation="0" wrapText="true" indent="0" shrinkToFit="false"/>
      <protection locked="false" hidden="false"/>
    </xf>
    <xf numFmtId="164" fontId="46" fillId="24" borderId="131" xfId="0" applyFont="true" applyBorder="true" applyAlignment="false" applyProtection="false">
      <alignment horizontal="general" vertical="center" textRotation="0" wrapText="false" indent="0" shrinkToFit="false"/>
      <protection locked="true" hidden="false"/>
    </xf>
    <xf numFmtId="164" fontId="4" fillId="24" borderId="131" xfId="0" applyFont="true" applyBorder="true" applyAlignment="false" applyProtection="false">
      <alignment horizontal="general" vertical="center" textRotation="0" wrapText="false" indent="0" shrinkToFit="false"/>
      <protection locked="true" hidden="false"/>
    </xf>
    <xf numFmtId="164" fontId="4" fillId="24" borderId="132" xfId="0" applyFont="true" applyBorder="true" applyAlignment="false" applyProtection="false">
      <alignment horizontal="general" vertical="center" textRotation="0" wrapText="false" indent="0" shrinkToFit="false"/>
      <protection locked="true" hidden="false"/>
    </xf>
    <xf numFmtId="164" fontId="46" fillId="0" borderId="133" xfId="0" applyFont="true" applyBorder="true" applyAlignment="true" applyProtection="false">
      <alignment horizontal="center" vertical="center" textRotation="0" wrapText="false" indent="0" shrinkToFit="false"/>
      <protection locked="true" hidden="false"/>
    </xf>
    <xf numFmtId="164" fontId="82" fillId="25" borderId="119" xfId="0" applyFont="true" applyBorder="true" applyAlignment="true" applyProtection="true">
      <alignment horizontal="general" vertical="center" textRotation="0" wrapText="true" indent="0" shrinkToFit="false"/>
      <protection locked="false" hidden="false"/>
    </xf>
    <xf numFmtId="164" fontId="4" fillId="24" borderId="77" xfId="0" applyFont="true" applyBorder="true" applyAlignment="false" applyProtection="false">
      <alignment horizontal="general" vertical="center" textRotation="0" wrapText="false" indent="0" shrinkToFit="false"/>
      <protection locked="true" hidden="false"/>
    </xf>
    <xf numFmtId="164" fontId="4" fillId="24" borderId="78" xfId="0" applyFont="true" applyBorder="true" applyAlignment="false" applyProtection="false">
      <alignment horizontal="general" vertical="center" textRotation="0" wrapText="false" indent="0" shrinkToFit="false"/>
      <protection locked="true" hidden="false"/>
    </xf>
    <xf numFmtId="164" fontId="46" fillId="0" borderId="101" xfId="0" applyFont="true" applyBorder="true" applyAlignment="true" applyProtection="false">
      <alignment horizontal="center" vertical="center" textRotation="0" wrapText="false" indent="0" shrinkToFit="false"/>
      <protection locked="true" hidden="false"/>
    </xf>
    <xf numFmtId="164" fontId="46" fillId="24" borderId="78" xfId="0" applyFont="true" applyBorder="true" applyAlignment="true" applyProtection="false">
      <alignment horizontal="left" vertical="center" textRotation="0" wrapText="true" indent="0" shrinkToFit="false"/>
      <protection locked="true" hidden="false"/>
    </xf>
    <xf numFmtId="164" fontId="46" fillId="24" borderId="78" xfId="0" applyFont="true" applyBorder="true" applyAlignment="true" applyProtection="false">
      <alignment horizontal="general" vertical="center" textRotation="0" wrapText="true" indent="0" shrinkToFit="false"/>
      <protection locked="true" hidden="false"/>
    </xf>
    <xf numFmtId="164" fontId="48" fillId="0" borderId="101" xfId="0" applyFont="true" applyBorder="true" applyAlignment="true" applyProtection="false">
      <alignment horizontal="center" vertical="center" textRotation="0" wrapText="true" indent="0" shrinkToFit="false"/>
      <protection locked="true" hidden="false"/>
    </xf>
    <xf numFmtId="164" fontId="82" fillId="25" borderId="121" xfId="0" applyFont="true" applyBorder="true" applyAlignment="true" applyProtection="true">
      <alignment horizontal="general" vertical="center" textRotation="0" wrapText="true" indent="0" shrinkToFit="false"/>
      <protection locked="false" hidden="false"/>
    </xf>
    <xf numFmtId="164" fontId="46" fillId="24" borderId="122" xfId="0" applyFont="true" applyBorder="true" applyAlignment="false" applyProtection="false">
      <alignment horizontal="general" vertical="center" textRotation="0" wrapText="false" indent="0" shrinkToFit="false"/>
      <protection locked="true" hidden="false"/>
    </xf>
    <xf numFmtId="164" fontId="81" fillId="24" borderId="122" xfId="0" applyFont="true" applyBorder="true" applyAlignment="true" applyProtection="false">
      <alignment horizontal="general" vertical="center" textRotation="0" wrapText="true" indent="0" shrinkToFit="false"/>
      <protection locked="true" hidden="false"/>
    </xf>
    <xf numFmtId="164" fontId="81" fillId="24" borderId="134" xfId="0" applyFont="true" applyBorder="true" applyAlignment="true" applyProtection="false">
      <alignment horizontal="general" vertical="center" textRotation="0" wrapText="true" indent="0" shrinkToFit="false"/>
      <protection locked="true" hidden="false"/>
    </xf>
    <xf numFmtId="164" fontId="46" fillId="0" borderId="135"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false" applyAlignment="true" applyProtection="false">
      <alignment horizontal="left" vertical="top" textRotation="0" wrapText="false" indent="0" shrinkToFit="false"/>
      <protection locked="true" hidden="false"/>
    </xf>
    <xf numFmtId="164" fontId="48" fillId="0" borderId="0" xfId="0" applyFont="true" applyBorder="false" applyAlignment="true" applyProtection="false">
      <alignment horizontal="right" vertical="top" textRotation="0" wrapText="true" indent="0" shrinkToFit="false"/>
      <protection locked="true" hidden="false"/>
    </xf>
    <xf numFmtId="164" fontId="81" fillId="0" borderId="46" xfId="0" applyFont="true" applyBorder="true" applyAlignment="true" applyProtection="false">
      <alignment horizontal="general" vertical="center" textRotation="0" wrapText="true" indent="0" shrinkToFit="false"/>
      <protection locked="true" hidden="false"/>
    </xf>
    <xf numFmtId="164" fontId="81" fillId="0" borderId="47" xfId="0" applyFont="true" applyBorder="true" applyAlignment="true" applyProtection="false">
      <alignment horizontal="general" vertical="center" textRotation="0" wrapText="true" indent="0" shrinkToFit="false"/>
      <protection locked="true" hidden="false"/>
    </xf>
    <xf numFmtId="164" fontId="81" fillId="0" borderId="48" xfId="0" applyFont="true" applyBorder="true" applyAlignment="true" applyProtection="false">
      <alignment horizontal="general" vertical="center" textRotation="0" wrapText="true" indent="0" shrinkToFit="false"/>
      <protection locked="true" hidden="false"/>
    </xf>
    <xf numFmtId="164" fontId="81" fillId="0" borderId="34" xfId="0" applyFont="true" applyBorder="true" applyAlignment="true" applyProtection="false">
      <alignment horizontal="general" vertical="center" textRotation="0" wrapText="true" indent="0" shrinkToFit="false"/>
      <protection locked="true" hidden="false"/>
    </xf>
    <xf numFmtId="164" fontId="81" fillId="0" borderId="0" xfId="0" applyFont="true" applyBorder="true" applyAlignment="true" applyProtection="false">
      <alignment horizontal="left" vertical="center" textRotation="0" wrapText="true" indent="0" shrinkToFit="false"/>
      <protection locked="true" hidden="false"/>
    </xf>
    <xf numFmtId="164" fontId="81" fillId="0" borderId="49" xfId="0" applyFont="true" applyBorder="true" applyAlignment="true" applyProtection="false">
      <alignment horizontal="general" vertical="center" textRotation="0" wrapText="true" indent="0" shrinkToFit="false"/>
      <protection locked="true" hidden="false"/>
    </xf>
    <xf numFmtId="164" fontId="81" fillId="0" borderId="34" xfId="0" applyFont="true" applyBorder="true" applyAlignment="false" applyProtection="false">
      <alignment horizontal="general" vertical="center" textRotation="0" wrapText="false" indent="0" shrinkToFit="false"/>
      <protection locked="true" hidden="false"/>
    </xf>
    <xf numFmtId="164" fontId="81" fillId="0" borderId="0" xfId="0" applyFont="true" applyBorder="false" applyAlignment="false" applyProtection="false">
      <alignment horizontal="general" vertical="center" textRotation="0" wrapText="false" indent="0" shrinkToFit="false"/>
      <protection locked="true" hidden="false"/>
    </xf>
    <xf numFmtId="164" fontId="81" fillId="25" borderId="0" xfId="0" applyFont="true" applyBorder="true" applyAlignment="true" applyProtection="true">
      <alignment horizontal="center" vertical="center" textRotation="0" wrapText="false" indent="0" shrinkToFit="false"/>
      <protection locked="false" hidden="false"/>
    </xf>
    <xf numFmtId="164" fontId="81" fillId="0" borderId="0" xfId="0" applyFont="true" applyBorder="true" applyAlignment="true" applyProtection="false">
      <alignment horizontal="center" vertical="center" textRotation="0" wrapText="false" indent="0" shrinkToFit="false"/>
      <protection locked="true" hidden="false"/>
    </xf>
    <xf numFmtId="164" fontId="81" fillId="0" borderId="49" xfId="0" applyFont="true" applyBorder="true" applyAlignment="true" applyProtection="false">
      <alignment horizontal="general" vertical="center" textRotation="0" wrapText="false" indent="0" shrinkToFit="true"/>
      <protection locked="true" hidden="false"/>
    </xf>
    <xf numFmtId="164" fontId="83" fillId="0" borderId="0" xfId="0" applyFont="true" applyBorder="false" applyAlignment="false" applyProtection="false">
      <alignment horizontal="general" vertical="center" textRotation="0" wrapText="false" indent="0" shrinkToFit="false"/>
      <protection locked="true" hidden="false"/>
    </xf>
    <xf numFmtId="164" fontId="83" fillId="24" borderId="0" xfId="0" applyFont="true" applyBorder="false" applyAlignment="false" applyProtection="false">
      <alignment horizontal="general" vertical="center" textRotation="0" wrapText="false" indent="0" shrinkToFit="false"/>
      <protection locked="true" hidden="false"/>
    </xf>
    <xf numFmtId="164" fontId="84" fillId="0" borderId="0" xfId="0" applyFont="true" applyBorder="false" applyAlignment="false" applyProtection="false">
      <alignment horizontal="general" vertical="center" textRotation="0" wrapText="false" indent="0" shrinkToFit="false"/>
      <protection locked="true" hidden="false"/>
    </xf>
    <xf numFmtId="164" fontId="81" fillId="0" borderId="0"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true" applyAlignment="true" applyProtection="false">
      <alignment horizontal="center" vertical="center" textRotation="0" wrapText="false" indent="0" shrinkToFit="false"/>
      <protection locked="true" hidden="false"/>
    </xf>
    <xf numFmtId="164" fontId="81" fillId="25" borderId="0" xfId="0" applyFont="true" applyBorder="true" applyAlignment="true" applyProtection="true">
      <alignment horizontal="general" vertical="center" textRotation="0" wrapText="false" indent="0" shrinkToFit="true"/>
      <protection locked="false" hidden="false"/>
    </xf>
    <xf numFmtId="164" fontId="45" fillId="0" borderId="0" xfId="0" applyFont="true" applyBorder="true" applyAlignment="true" applyProtection="false">
      <alignment horizontal="center" vertical="center" textRotation="0" wrapText="false" indent="0" shrinkToFit="true"/>
      <protection locked="true" hidden="false"/>
    </xf>
    <xf numFmtId="164" fontId="84" fillId="0" borderId="49" xfId="0" applyFont="true" applyBorder="true" applyAlignment="true" applyProtection="false">
      <alignment horizontal="center" vertical="center" textRotation="0" wrapText="false" indent="0" shrinkToFit="false"/>
      <protection locked="true" hidden="false"/>
    </xf>
    <xf numFmtId="164" fontId="85" fillId="0" borderId="52" xfId="0" applyFont="true" applyBorder="true" applyAlignment="false" applyProtection="false">
      <alignment horizontal="general" vertical="center" textRotation="0" wrapText="false" indent="0" shrinkToFit="false"/>
      <protection locked="true" hidden="false"/>
    </xf>
    <xf numFmtId="164" fontId="83" fillId="0" borderId="53" xfId="0" applyFont="true" applyBorder="true" applyAlignment="false" applyProtection="false">
      <alignment horizontal="general" vertical="center" textRotation="0" wrapText="false" indent="0" shrinkToFit="false"/>
      <protection locked="true" hidden="false"/>
    </xf>
    <xf numFmtId="164" fontId="85" fillId="0" borderId="53" xfId="0" applyFont="true" applyBorder="true" applyAlignment="false" applyProtection="false">
      <alignment horizontal="general" vertical="center" textRotation="0" wrapText="false" indent="0" shrinkToFit="false"/>
      <protection locked="true" hidden="false"/>
    </xf>
    <xf numFmtId="164" fontId="85" fillId="0" borderId="53" xfId="0" applyFont="true" applyBorder="true" applyAlignment="true" applyProtection="false">
      <alignment horizontal="center" vertical="center" textRotation="0" wrapText="false" indent="0" shrinkToFit="false"/>
      <protection locked="true" hidden="false"/>
    </xf>
    <xf numFmtId="164" fontId="86" fillId="0" borderId="53" xfId="0" applyFont="true" applyBorder="true" applyAlignment="true" applyProtection="false">
      <alignment horizontal="general" vertical="center" textRotation="0" wrapText="false" indent="0" shrinkToFit="true"/>
      <protection locked="true" hidden="false"/>
    </xf>
    <xf numFmtId="164" fontId="83" fillId="0" borderId="53" xfId="0" applyFont="true" applyBorder="true" applyAlignment="true" applyProtection="false">
      <alignment horizontal="center" vertical="center" textRotation="0" wrapText="false" indent="0" shrinkToFit="false"/>
      <protection locked="true" hidden="false"/>
    </xf>
    <xf numFmtId="164" fontId="83" fillId="0" borderId="54" xfId="0" applyFont="true" applyBorder="true" applyAlignment="false" applyProtection="false">
      <alignment horizontal="general" vertical="center" textRotation="0" wrapText="false" indent="0" shrinkToFit="false"/>
      <protection locked="true" hidden="false"/>
    </xf>
    <xf numFmtId="164" fontId="85" fillId="0" borderId="0" xfId="0" applyFont="true" applyBorder="false" applyAlignment="false" applyProtection="false">
      <alignment horizontal="general" vertical="center" textRotation="0" wrapText="false" indent="0" shrinkToFit="false"/>
      <protection locked="true" hidden="false"/>
    </xf>
    <xf numFmtId="164" fontId="85" fillId="0" borderId="0" xfId="0" applyFont="true" applyBorder="false" applyAlignment="true" applyProtection="false">
      <alignment horizontal="center" vertical="center" textRotation="0" wrapText="false" indent="0" shrinkToFit="false"/>
      <protection locked="true" hidden="false"/>
    </xf>
    <xf numFmtId="164" fontId="86" fillId="0" borderId="0" xfId="0" applyFont="true" applyBorder="false" applyAlignment="true" applyProtection="false">
      <alignment horizontal="general" vertical="center" textRotation="0" wrapText="false" indent="0" shrinkToFit="true"/>
      <protection locked="true" hidden="false"/>
    </xf>
    <xf numFmtId="164" fontId="83" fillId="0" borderId="0" xfId="0" applyFont="true" applyBorder="false" applyAlignment="true" applyProtection="false">
      <alignment horizontal="center" vertical="center" textRotation="0" wrapText="false" indent="0" shrinkToFit="false"/>
      <protection locked="true" hidden="false"/>
    </xf>
    <xf numFmtId="164" fontId="87" fillId="0" borderId="0" xfId="0" applyFont="true" applyBorder="false" applyAlignment="false" applyProtection="false">
      <alignment horizontal="general" vertical="center" textRotation="0" wrapText="false" indent="0" shrinkToFit="false"/>
      <protection locked="true" hidden="false"/>
    </xf>
    <xf numFmtId="164" fontId="43" fillId="26" borderId="23" xfId="0" applyFont="true" applyBorder="true" applyAlignment="true" applyProtection="false">
      <alignment horizontal="center" vertical="center" textRotation="0" wrapText="false" indent="0" shrinkToFit="false"/>
      <protection locked="true" hidden="false"/>
    </xf>
    <xf numFmtId="164" fontId="49" fillId="0" borderId="136" xfId="0" applyFont="true" applyBorder="true" applyAlignment="true" applyProtection="false">
      <alignment horizontal="center" vertical="center" textRotation="0" wrapText="false" indent="0" shrinkToFit="false"/>
      <protection locked="true" hidden="false"/>
    </xf>
    <xf numFmtId="164" fontId="49" fillId="0" borderId="137" xfId="0" applyFont="true" applyBorder="true" applyAlignment="true" applyProtection="false">
      <alignment horizontal="left" vertical="center" textRotation="0" wrapText="false" indent="0" shrinkToFit="false"/>
      <protection locked="true" hidden="false"/>
    </xf>
    <xf numFmtId="164" fontId="51" fillId="27" borderId="23" xfId="0" applyFont="true" applyBorder="true" applyAlignment="true" applyProtection="false">
      <alignment horizontal="center" vertical="center" textRotation="0" wrapText="false" indent="0" shrinkToFit="false"/>
      <protection locked="true" hidden="false"/>
    </xf>
    <xf numFmtId="164" fontId="49" fillId="0" borderId="138" xfId="0" applyFont="true" applyBorder="true" applyAlignment="true" applyProtection="false">
      <alignment horizontal="left" vertical="center" textRotation="0" wrapText="false" indent="0" shrinkToFit="false"/>
      <protection locked="true" hidden="false"/>
    </xf>
    <xf numFmtId="164" fontId="49" fillId="0" borderId="139" xfId="0" applyFont="true" applyBorder="true" applyAlignment="true" applyProtection="false">
      <alignment horizontal="center" vertical="center" textRotation="0" wrapText="false" indent="0" shrinkToFit="false"/>
      <protection locked="true" hidden="false"/>
    </xf>
    <xf numFmtId="164" fontId="49" fillId="0" borderId="140" xfId="0" applyFont="true" applyBorder="true" applyAlignment="true" applyProtection="false">
      <alignment horizontal="left" vertical="center" textRotation="0" wrapText="false" indent="0" shrinkToFit="false"/>
      <protection locked="true" hidden="false"/>
    </xf>
    <xf numFmtId="164" fontId="49" fillId="0" borderId="41" xfId="0" applyFont="true" applyBorder="true" applyAlignment="true" applyProtection="false">
      <alignment horizontal="left" vertical="center" textRotation="0" wrapText="false" indent="0" shrinkToFit="false"/>
      <protection locked="true" hidden="false"/>
    </xf>
    <xf numFmtId="164" fontId="49" fillId="0" borderId="141" xfId="0" applyFont="true" applyBorder="true" applyAlignment="true" applyProtection="false">
      <alignment horizontal="center" vertical="center" textRotation="0" wrapText="false" indent="0" shrinkToFit="false"/>
      <protection locked="true" hidden="false"/>
    </xf>
    <xf numFmtId="164" fontId="49" fillId="0" borderId="78" xfId="0" applyFont="true" applyBorder="true" applyAlignment="true" applyProtection="false">
      <alignment horizontal="left" vertical="center" textRotation="0" wrapText="false" indent="0" shrinkToFit="false"/>
      <protection locked="true" hidden="false"/>
    </xf>
    <xf numFmtId="164" fontId="49" fillId="0" borderId="78" xfId="0" applyFont="true" applyBorder="true" applyAlignment="true" applyProtection="false">
      <alignment horizontal="left" vertical="center" textRotation="0" wrapText="true" indent="0" shrinkToFit="false"/>
      <protection locked="true" hidden="false"/>
    </xf>
    <xf numFmtId="164" fontId="49" fillId="0" borderId="80" xfId="0" applyFont="true" applyBorder="true" applyAlignment="true" applyProtection="false">
      <alignment horizontal="left" vertical="center" textRotation="0" wrapText="true" indent="0" shrinkToFit="false"/>
      <protection locked="true" hidden="false"/>
    </xf>
    <xf numFmtId="164" fontId="49" fillId="0" borderId="76" xfId="0" applyFont="true" applyBorder="true" applyAlignment="true" applyProtection="false">
      <alignment horizontal="center" vertical="center" textRotation="0" wrapText="false" indent="0" shrinkToFit="false"/>
      <protection locked="true" hidden="false"/>
    </xf>
    <xf numFmtId="164" fontId="49" fillId="0" borderId="80" xfId="0" applyFont="true" applyBorder="true" applyAlignment="true" applyProtection="false">
      <alignment horizontal="left" vertical="center" textRotation="0" wrapText="false" indent="0" shrinkToFit="false"/>
      <protection locked="true" hidden="false"/>
    </xf>
    <xf numFmtId="164" fontId="49" fillId="0" borderId="41" xfId="0" applyFont="true" applyBorder="true" applyAlignment="true" applyProtection="false">
      <alignment horizontal="general" vertical="center" textRotation="0" wrapText="true" indent="0" shrinkToFit="false"/>
      <protection locked="true" hidden="false"/>
    </xf>
    <xf numFmtId="164" fontId="49" fillId="0" borderId="78" xfId="0" applyFont="true" applyBorder="true" applyAlignment="true" applyProtection="false">
      <alignment horizontal="general" vertical="center" textRotation="0" wrapText="true" indent="0" shrinkToFit="false"/>
      <protection locked="true" hidden="false"/>
    </xf>
    <xf numFmtId="164" fontId="49" fillId="0" borderId="80" xfId="0" applyFont="true" applyBorder="true" applyAlignment="false" applyProtection="false">
      <alignment horizontal="general" vertical="center" textRotation="0" wrapText="false" indent="0" shrinkToFit="false"/>
      <protection locked="true" hidden="false"/>
    </xf>
    <xf numFmtId="164" fontId="0" fillId="0" borderId="55" xfId="0" applyFont="false" applyBorder="true" applyAlignment="false" applyProtection="false">
      <alignment horizontal="general" vertical="center" textRotation="0" wrapText="false" indent="0" shrinkToFit="false"/>
      <protection locked="true" hidden="false"/>
    </xf>
    <xf numFmtId="173" fontId="25" fillId="0" borderId="0" xfId="0" applyFont="true" applyBorder="fals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5" fillId="0" borderId="10" xfId="0" applyFont="true" applyBorder="true" applyAlignment="false" applyProtection="false">
      <alignment horizontal="general" vertical="center" textRotation="0" wrapText="false" indent="0" shrinkToFit="false"/>
      <protection locked="true" hidden="false"/>
    </xf>
    <xf numFmtId="173" fontId="25" fillId="0" borderId="11" xfId="0" applyFont="true" applyBorder="true" applyAlignment="false" applyProtection="false">
      <alignment horizontal="general"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24" borderId="12" xfId="0" applyFont="true" applyBorder="true" applyAlignment="true" applyProtection="false">
      <alignment horizontal="center" vertical="center" textRotation="255"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true"/>
      <protection locked="true" hidden="false"/>
    </xf>
    <xf numFmtId="164" fontId="4" fillId="0" borderId="59" xfId="0" applyFont="true" applyBorder="true" applyAlignment="false" applyProtection="false">
      <alignment horizontal="general" vertical="center" textRotation="0" wrapText="false" indent="0" shrinkToFit="false"/>
      <protection locked="true" hidden="false"/>
    </xf>
    <xf numFmtId="164" fontId="25" fillId="24" borderId="65" xfId="0" applyFont="true" applyBorder="true" applyAlignment="true" applyProtection="false">
      <alignment horizontal="general" vertical="center" textRotation="0" wrapText="true" indent="0" shrinkToFit="true"/>
      <protection locked="true" hidden="false"/>
    </xf>
    <xf numFmtId="164" fontId="25" fillId="24" borderId="12" xfId="0" applyFont="true" applyBorder="true" applyAlignment="true" applyProtection="false">
      <alignment horizontal="center" vertical="center" textRotation="0" wrapText="false" indent="0" shrinkToFit="true"/>
      <protection locked="true" hidden="false"/>
    </xf>
    <xf numFmtId="164" fontId="25" fillId="24" borderId="59" xfId="0" applyFont="true" applyBorder="true" applyAlignment="true" applyProtection="false">
      <alignment horizontal="center" vertical="center" textRotation="0" wrapText="false" indent="0" shrinkToFit="tru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5" fillId="24" borderId="142" xfId="0" applyFont="true" applyBorder="true" applyAlignment="true" applyProtection="false">
      <alignment horizontal="center" vertical="center" textRotation="0" wrapText="true" indent="0" shrinkToFit="false"/>
      <protection locked="true" hidden="false"/>
    </xf>
    <xf numFmtId="164" fontId="25" fillId="4" borderId="66" xfId="0" applyFont="true" applyBorder="true" applyAlignment="false" applyProtection="false">
      <alignment horizontal="general" vertical="center" textRotation="0" wrapText="false" indent="0" shrinkToFit="false"/>
      <protection locked="true" hidden="false"/>
    </xf>
    <xf numFmtId="164" fontId="25" fillId="4" borderId="67" xfId="0" applyFont="true" applyBorder="true" applyAlignment="false" applyProtection="false">
      <alignment horizontal="general" vertical="center" textRotation="0" wrapText="false" indent="0" shrinkToFit="false"/>
      <protection locked="true" hidden="false"/>
    </xf>
    <xf numFmtId="164" fontId="25" fillId="4" borderId="68" xfId="0" applyFont="true" applyBorder="true" applyAlignment="false" applyProtection="false">
      <alignment horizontal="general" vertical="center" textRotation="0" wrapText="false" indent="0" shrinkToFit="false"/>
      <protection locked="true" hidden="false"/>
    </xf>
    <xf numFmtId="164" fontId="25" fillId="24" borderId="73" xfId="0" applyFont="true" applyBorder="true" applyAlignment="true" applyProtection="false">
      <alignment horizontal="general" vertical="center" textRotation="0" wrapText="true" indent="0" shrinkToFit="true"/>
      <protection locked="true" hidden="false"/>
    </xf>
    <xf numFmtId="164" fontId="25" fillId="24" borderId="42" xfId="0" applyFont="true" applyBorder="true" applyAlignment="true" applyProtection="false">
      <alignment horizontal="general" vertical="center" textRotation="0" wrapText="true" indent="0" shrinkToFit="true"/>
      <protection locked="true" hidden="false"/>
    </xf>
    <xf numFmtId="164" fontId="25" fillId="24" borderId="143" xfId="0" applyFont="true" applyBorder="true" applyAlignment="true" applyProtection="false">
      <alignment horizontal="center" vertical="center" textRotation="0" wrapText="true" indent="0" shrinkToFit="false"/>
      <protection locked="true" hidden="false"/>
    </xf>
    <xf numFmtId="164" fontId="25" fillId="24" borderId="72"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false"/>
      <protection locked="true" hidden="false"/>
    </xf>
    <xf numFmtId="164" fontId="25" fillId="24" borderId="144"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true"/>
      <protection locked="true" hidden="false"/>
    </xf>
    <xf numFmtId="164" fontId="4" fillId="24" borderId="14" xfId="0" applyFont="true" applyBorder="true" applyAlignment="true" applyProtection="false">
      <alignment horizontal="center" vertical="center" textRotation="255" wrapText="true" indent="0" shrinkToFit="false"/>
      <protection locked="true" hidden="false"/>
    </xf>
    <xf numFmtId="164" fontId="25" fillId="24" borderId="73" xfId="0" applyFont="true" applyBorder="true" applyAlignment="true" applyProtection="false">
      <alignment horizontal="center" vertical="center" textRotation="0" wrapText="true" indent="0" shrinkToFit="true"/>
      <protection locked="true" hidden="false"/>
    </xf>
    <xf numFmtId="164" fontId="25" fillId="24" borderId="26" xfId="0" applyFont="true" applyBorder="true" applyAlignment="true" applyProtection="false">
      <alignment horizontal="center" vertical="center" textRotation="0" wrapText="true" indent="0" shrinkToFit="true"/>
      <protection locked="true" hidden="false"/>
    </xf>
    <xf numFmtId="164" fontId="25" fillId="24" borderId="42"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false" indent="0" shrinkToFit="true"/>
      <protection locked="true" hidden="false"/>
    </xf>
    <xf numFmtId="164" fontId="25" fillId="24" borderId="73" xfId="0" applyFont="true" applyBorder="true" applyAlignment="true" applyProtection="false">
      <alignment horizontal="center" vertical="center" textRotation="0" wrapText="false" indent="0" shrinkToFit="true"/>
      <protection locked="true" hidden="false"/>
    </xf>
    <xf numFmtId="164" fontId="25" fillId="24" borderId="14" xfId="0" applyFont="true" applyBorder="true" applyAlignment="true" applyProtection="false">
      <alignment horizontal="center" vertical="center" textRotation="0" wrapText="true" indent="0" shrinkToFit="false"/>
      <protection locked="true" hidden="false"/>
    </xf>
    <xf numFmtId="164" fontId="25" fillId="24" borderId="145" xfId="0" applyFont="true" applyBorder="true" applyAlignment="true" applyProtection="false">
      <alignment horizontal="center" vertical="center" textRotation="0" wrapText="true" indent="0" shrinkToFit="false"/>
      <protection locked="true" hidden="false"/>
    </xf>
    <xf numFmtId="164" fontId="25" fillId="24" borderId="37" xfId="0" applyFont="true" applyBorder="true" applyAlignment="true" applyProtection="false">
      <alignment horizontal="center" vertical="center" textRotation="0" wrapText="true" indent="0" shrinkToFit="false"/>
      <protection locked="true" hidden="false"/>
    </xf>
    <xf numFmtId="164" fontId="25" fillId="24" borderId="42" xfId="0" applyFont="true" applyBorder="true" applyAlignment="true" applyProtection="false">
      <alignment horizontal="center" vertical="center" textRotation="0" wrapText="true" indent="0" shrinkToFit="false"/>
      <protection locked="true" hidden="false"/>
    </xf>
    <xf numFmtId="164" fontId="25" fillId="24" borderId="14" xfId="0" applyFont="true" applyBorder="true" applyAlignment="true" applyProtection="false">
      <alignment horizontal="center" vertical="center" textRotation="255" wrapText="false" indent="0" shrinkToFit="false"/>
      <protection locked="true" hidden="false"/>
    </xf>
    <xf numFmtId="164" fontId="25" fillId="24" borderId="73" xfId="0" applyFont="true" applyBorder="true" applyAlignment="true" applyProtection="false">
      <alignment horizontal="center" vertical="center" textRotation="0" wrapText="false" indent="0" shrinkToFit="false"/>
      <protection locked="true" hidden="false"/>
    </xf>
    <xf numFmtId="164" fontId="25" fillId="24" borderId="26"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false">
      <alignment horizontal="general" vertical="center" textRotation="0" wrapText="true" indent="0" shrinkToFit="false"/>
      <protection locked="true" hidden="false"/>
    </xf>
    <xf numFmtId="164" fontId="31" fillId="0" borderId="23"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true">
      <alignment horizontal="general" vertical="center" textRotation="0" wrapText="true" indent="0" shrinkToFit="false"/>
      <protection locked="fals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false" hidden="false"/>
    </xf>
    <xf numFmtId="176" fontId="25" fillId="0" borderId="36" xfId="73" applyFont="true" applyBorder="true" applyAlignment="true" applyProtection="true">
      <alignment horizontal="general" vertical="center" textRotation="0" wrapText="false" indent="0" shrinkToFit="true"/>
      <protection locked="false" hidden="false"/>
    </xf>
    <xf numFmtId="164" fontId="4" fillId="4" borderId="35" xfId="0" applyFont="true" applyBorder="true" applyAlignment="true" applyProtection="true">
      <alignment horizontal="center" vertical="center" textRotation="0" wrapText="false" indent="0" shrinkToFit="false"/>
      <protection locked="false" hidden="false"/>
    </xf>
    <xf numFmtId="164" fontId="27" fillId="4" borderId="45" xfId="0" applyFont="true" applyBorder="true" applyAlignment="true" applyProtection="true">
      <alignment horizontal="center" vertical="center" textRotation="0" wrapText="false" indent="0" shrinkToFit="false"/>
      <protection locked="false" hidden="false"/>
    </xf>
    <xf numFmtId="177" fontId="25" fillId="0" borderId="23" xfId="19" applyFont="true" applyBorder="true" applyAlignment="true" applyProtection="true">
      <alignment horizontal="general" vertical="center" textRotation="0" wrapText="false" indent="0" shrinkToFit="true"/>
      <protection locked="true" hidden="false"/>
    </xf>
    <xf numFmtId="164" fontId="25" fillId="4" borderId="44" xfId="0" applyFont="true" applyBorder="true" applyAlignment="true" applyProtection="true">
      <alignment horizontal="center" vertical="center" textRotation="0" wrapText="false" indent="0" shrinkToFit="false"/>
      <protection locked="false" hidden="false"/>
    </xf>
    <xf numFmtId="164" fontId="42" fillId="0" borderId="44" xfId="0" applyFont="true" applyBorder="true" applyAlignment="false" applyProtection="true">
      <alignment horizontal="general" vertical="center" textRotation="0" wrapText="false" indent="0" shrinkToFit="false"/>
      <protection locked="false" hidden="false"/>
    </xf>
    <xf numFmtId="164" fontId="25" fillId="4" borderId="44" xfId="0" applyFont="true" applyBorder="true" applyAlignment="true" applyProtection="false">
      <alignment horizontal="center" vertical="center" textRotation="0" wrapText="false" indent="0" shrinkToFit="false"/>
      <protection locked="true" hidden="false"/>
    </xf>
    <xf numFmtId="164" fontId="4" fillId="0" borderId="44"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73" fontId="25" fillId="0" borderId="36" xfId="0" applyFont="true" applyBorder="true" applyAlignment="fals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4" fillId="4" borderId="38" xfId="0" applyFont="true" applyBorder="true" applyAlignment="true" applyProtection="true">
      <alignment horizontal="center" vertical="center" textRotation="0" wrapText="false" indent="0" shrinkToFit="false"/>
      <protection locked="false" hidden="false"/>
    </xf>
    <xf numFmtId="164" fontId="27" fillId="4" borderId="27" xfId="0" applyFont="true" applyBorder="true" applyAlignment="true" applyProtection="true">
      <alignment horizontal="center" vertical="center" textRotation="0" wrapText="false" indent="0" shrinkToFit="false"/>
      <protection locked="false" hidden="false"/>
    </xf>
    <xf numFmtId="177" fontId="25" fillId="0" borderId="28" xfId="19" applyFont="true" applyBorder="true" applyAlignment="true" applyProtection="true">
      <alignment horizontal="general" vertical="center" textRotation="0" wrapText="false" indent="0" shrinkToFit="true"/>
      <protection locked="true" hidden="false"/>
    </xf>
    <xf numFmtId="164" fontId="42" fillId="0" borderId="39" xfId="0" applyFont="true" applyBorder="true" applyAlignment="false" applyProtection="false">
      <alignment horizontal="general" vertical="center" textRotation="0" wrapText="false" indent="0" shrinkToFit="false"/>
      <protection locked="true" hidden="false"/>
    </xf>
    <xf numFmtId="164" fontId="25" fillId="4" borderId="146" xfId="0" applyFont="true" applyBorder="true" applyAlignment="true" applyProtection="true">
      <alignment horizontal="center" vertical="center" textRotation="0" wrapText="false" indent="0" shrinkToFit="false"/>
      <protection locked="false" hidden="false"/>
    </xf>
    <xf numFmtId="164" fontId="42" fillId="0" borderId="146" xfId="0" applyFont="true" applyBorder="true" applyAlignment="false" applyProtection="false">
      <alignment horizontal="general" vertical="center" textRotation="0" wrapText="false" indent="0" shrinkToFit="false"/>
      <protection locked="true" hidden="false"/>
    </xf>
    <xf numFmtId="164" fontId="42" fillId="0" borderId="146" xfId="0" applyFont="true" applyBorder="true" applyAlignment="false" applyProtection="true">
      <alignment horizontal="general" vertical="center" textRotation="0" wrapText="false" indent="0" shrinkToFit="false"/>
      <protection locked="false" hidden="false"/>
    </xf>
    <xf numFmtId="164" fontId="25" fillId="4" borderId="146" xfId="0" applyFont="true" applyBorder="true" applyAlignment="true" applyProtection="false">
      <alignment horizontal="center" vertical="center" textRotation="0" wrapText="false" indent="0" shrinkToFit="false"/>
      <protection locked="true" hidden="false"/>
    </xf>
    <xf numFmtId="164" fontId="4" fillId="0" borderId="146" xfId="0" applyFont="true" applyBorder="true" applyAlignment="false" applyProtection="false">
      <alignment horizontal="general" vertical="center" textRotation="0" wrapText="false" indent="0" shrinkToFit="false"/>
      <protection locked="true" hidden="false"/>
    </xf>
    <xf numFmtId="164" fontId="4" fillId="0" borderId="146" xfId="0" applyFont="true" applyBorder="true" applyAlignment="true" applyProtection="false">
      <alignment horizontal="center" vertical="center" textRotation="0" wrapText="false" indent="0" shrinkToFit="false"/>
      <protection locked="true" hidden="false"/>
    </xf>
    <xf numFmtId="164" fontId="42" fillId="0" borderId="27" xfId="0" applyFont="true" applyBorder="tru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left" vertical="center" textRotation="0" wrapText="false" indent="0" shrinkToFit="false"/>
      <protection locked="true" hidden="false"/>
    </xf>
    <xf numFmtId="164" fontId="25" fillId="0" borderId="44" xfId="0" applyFont="true" applyBorder="true" applyAlignment="true" applyProtection="false">
      <alignment horizontal="center" vertical="center" textRotation="0" wrapText="false" indent="0" shrinkToFit="false"/>
      <protection locked="true" hidden="false"/>
    </xf>
    <xf numFmtId="164" fontId="25" fillId="0" borderId="44" xfId="0" applyFont="true" applyBorder="true" applyAlignment="true" applyProtection="false">
      <alignment horizontal="left" vertical="center" textRotation="0" wrapText="false" indent="0" shrinkToFit="false"/>
      <protection locked="true" hidden="false"/>
    </xf>
    <xf numFmtId="173" fontId="25" fillId="0" borderId="11" xfId="73" applyFont="true" applyBorder="true" applyAlignment="true" applyProtection="true">
      <alignment horizontal="general" vertical="center" textRotation="0" wrapText="false" indent="0" shrinkToFit="false"/>
      <protection locked="true" hidden="false"/>
    </xf>
    <xf numFmtId="164" fontId="25" fillId="24" borderId="23" xfId="0" applyFont="true" applyBorder="true" applyAlignment="true" applyProtection="false">
      <alignment horizontal="center" vertical="center" textRotation="0" wrapText="false" indent="0" shrinkToFit="false"/>
      <protection locked="true" hidden="false"/>
    </xf>
    <xf numFmtId="164" fontId="25" fillId="24" borderId="59" xfId="0" applyFont="true" applyBorder="true" applyAlignment="true" applyProtection="false">
      <alignment horizontal="center" vertical="center" textRotation="0" wrapText="true" indent="0" shrinkToFit="false"/>
      <protection locked="true" hidden="false"/>
    </xf>
    <xf numFmtId="164" fontId="25" fillId="6" borderId="66" xfId="0" applyFont="true" applyBorder="true" applyAlignment="false" applyProtection="false">
      <alignment horizontal="general" vertical="center" textRotation="0" wrapText="false" indent="0" shrinkToFit="false"/>
      <protection locked="true" hidden="false"/>
    </xf>
    <xf numFmtId="164" fontId="4" fillId="6" borderId="67" xfId="0" applyFont="true" applyBorder="true" applyAlignment="false" applyProtection="false">
      <alignment horizontal="general" vertical="center" textRotation="0" wrapText="false" indent="0" shrinkToFit="false"/>
      <protection locked="true" hidden="false"/>
    </xf>
    <xf numFmtId="164" fontId="4" fillId="6" borderId="68" xfId="0" applyFont="true" applyBorder="true" applyAlignment="false" applyProtection="false">
      <alignment horizontal="general" vertical="center" textRotation="0" wrapText="false" indent="0" shrinkToFit="false"/>
      <protection locked="true" hidden="false"/>
    </xf>
    <xf numFmtId="164" fontId="25" fillId="24" borderId="12" xfId="0" applyFont="true" applyBorder="true" applyAlignment="true" applyProtection="false">
      <alignment horizontal="center" vertical="center" textRotation="0" wrapText="false" indent="0" shrinkToFit="false"/>
      <protection locked="true" hidden="false"/>
    </xf>
    <xf numFmtId="164" fontId="25" fillId="24" borderId="73"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255" wrapText="false" indent="0" shrinkToFit="false"/>
      <protection locked="true" hidden="false"/>
    </xf>
    <xf numFmtId="164" fontId="46" fillId="24" borderId="14" xfId="0" applyFont="true" applyBorder="true" applyAlignment="true" applyProtection="false">
      <alignment horizontal="center" vertical="top" textRotation="255"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true" hidden="false"/>
    </xf>
    <xf numFmtId="176" fontId="25" fillId="0" borderId="10" xfId="73" applyFont="true" applyBorder="true" applyAlignment="true" applyProtection="true">
      <alignment horizontal="general" vertical="center" textRotation="0" wrapText="false" indent="0" shrinkToFit="true"/>
      <protection locked="true" hidden="false"/>
    </xf>
    <xf numFmtId="164" fontId="25" fillId="6" borderId="35" xfId="0" applyFont="true" applyBorder="true" applyAlignment="true" applyProtection="true">
      <alignment horizontal="center" vertical="center" textRotation="0" wrapText="false" indent="0" shrinkToFit="false"/>
      <protection locked="false" hidden="false"/>
    </xf>
    <xf numFmtId="164" fontId="27" fillId="6" borderId="45" xfId="0" applyFont="true" applyBorder="true" applyAlignment="true" applyProtection="true">
      <alignment horizontal="center" vertical="center" textRotation="0" wrapText="false" indent="0" shrinkToFit="false"/>
      <protection locked="false" hidden="false"/>
    </xf>
    <xf numFmtId="164" fontId="25" fillId="6" borderId="23" xfId="0" applyFont="true" applyBorder="true" applyAlignment="true" applyProtection="true">
      <alignment horizontal="general" vertical="center" textRotation="0" wrapText="true" indent="0" shrinkToFit="false"/>
      <protection locked="false" hidden="false"/>
    </xf>
    <xf numFmtId="164" fontId="25" fillId="6" borderId="44" xfId="0" applyFont="true" applyBorder="true" applyAlignment="true" applyProtection="true">
      <alignment horizontal="center" vertical="center" textRotation="0" wrapText="false" indent="0" shrinkToFit="false"/>
      <protection locked="false" hidden="false"/>
    </xf>
    <xf numFmtId="164" fontId="22" fillId="27" borderId="11" xfId="0" applyFont="true" applyBorder="true" applyAlignment="true" applyProtection="false">
      <alignment horizontal="center" vertical="center" textRotation="0" wrapText="false" indent="0" shrinkToFit="false"/>
      <protection locked="true" hidden="false"/>
    </xf>
    <xf numFmtId="164" fontId="22" fillId="29" borderId="19" xfId="0" applyFont="true" applyBorder="true" applyAlignment="false" applyProtection="false">
      <alignment horizontal="general" vertical="center" textRotation="0" wrapText="false" indent="0" shrinkToFit="false"/>
      <protection locked="true" hidden="false"/>
    </xf>
    <xf numFmtId="164" fontId="22" fillId="29" borderId="20" xfId="0" applyFont="true" applyBorder="true" applyAlignment="false" applyProtection="false">
      <alignment horizontal="general" vertical="center" textRotation="0" wrapText="false" indent="0" shrinkToFit="false"/>
      <protection locked="true" hidden="false"/>
    </xf>
    <xf numFmtId="164" fontId="22" fillId="29" borderId="58" xfId="0" applyFont="true" applyBorder="true" applyAlignment="false" applyProtection="false">
      <alignment horizontal="general" vertical="center" textRotation="0" wrapText="false" indent="0" shrinkToFit="false"/>
      <protection locked="true" hidden="false"/>
    </xf>
    <xf numFmtId="164" fontId="25" fillId="6" borderId="38" xfId="0" applyFont="true" applyBorder="true" applyAlignment="true" applyProtection="true">
      <alignment horizontal="center" vertical="center" textRotation="0" wrapText="false" indent="0" shrinkToFit="false"/>
      <protection locked="false" hidden="false"/>
    </xf>
    <xf numFmtId="164" fontId="27" fillId="6" borderId="27" xfId="0" applyFont="true" applyBorder="true" applyAlignment="true" applyProtection="true">
      <alignment horizontal="center" vertical="center" textRotation="0" wrapText="false" indent="0" shrinkToFit="false"/>
      <protection locked="false" hidden="false"/>
    </xf>
    <xf numFmtId="164" fontId="25" fillId="6" borderId="28" xfId="0" applyFont="true" applyBorder="true" applyAlignment="true" applyProtection="true">
      <alignment horizontal="general" vertical="center" textRotation="0" wrapText="true" indent="0" shrinkToFit="false"/>
      <protection locked="false" hidden="false"/>
    </xf>
    <xf numFmtId="164" fontId="25" fillId="6" borderId="146" xfId="0" applyFont="true" applyBorder="true" applyAlignment="true" applyProtection="true">
      <alignment horizontal="center" vertical="center" textRotation="0" wrapText="false" indent="0" shrinkToFit="false"/>
      <protection locked="false" hidden="false"/>
    </xf>
    <xf numFmtId="164" fontId="4" fillId="0" borderId="27" xfId="0" applyFont="true" applyBorder="true" applyAlignment="false" applyProtection="false">
      <alignment horizontal="general" vertical="center" textRotation="0" wrapText="false" indent="0" shrinkToFit="false"/>
      <protection locked="true" hidden="false"/>
    </xf>
    <xf numFmtId="173" fontId="25" fillId="0" borderId="90" xfId="0" applyFont="true" applyBorder="true" applyAlignment="false" applyProtection="false">
      <alignment horizontal="general"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true" indent="0" shrinkToFit="false"/>
      <protection locked="true" hidden="false"/>
    </xf>
    <xf numFmtId="164" fontId="30" fillId="0" borderId="10" xfId="0" applyFont="true" applyBorder="true" applyAlignment="true" applyProtection="false">
      <alignment horizontal="center" vertical="center" textRotation="0" wrapText="false" indent="0" shrinkToFit="false"/>
      <protection locked="true" hidden="false"/>
    </xf>
    <xf numFmtId="164" fontId="30" fillId="0" borderId="11" xfId="0" applyFont="true" applyBorder="true" applyAlignment="fals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left" vertical="center" textRotation="0" wrapText="false" indent="0" shrinkToFit="false"/>
      <protection locked="true" hidden="false"/>
    </xf>
    <xf numFmtId="178" fontId="30" fillId="0" borderId="11" xfId="0" applyFont="true" applyBorder="true" applyAlignment="false" applyProtection="false">
      <alignment horizontal="general" vertical="center" textRotation="0" wrapText="false" indent="0" shrinkToFit="false"/>
      <protection locked="true" hidden="false"/>
    </xf>
    <xf numFmtId="164" fontId="0" fillId="0" borderId="26"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0" fillId="24" borderId="12" xfId="0" applyFont="false" applyBorder="true" applyAlignment="true" applyProtection="false">
      <alignment horizontal="center" vertical="center" textRotation="255" wrapText="true" indent="0" shrinkToFit="false"/>
      <protection locked="true" hidden="false"/>
    </xf>
    <xf numFmtId="164" fontId="30" fillId="24" borderId="12" xfId="0" applyFont="true" applyBorder="true" applyAlignment="true" applyProtection="false">
      <alignment horizontal="center" vertical="center" textRotation="0" wrapText="true" indent="0" shrinkToFit="true"/>
      <protection locked="true" hidden="false"/>
    </xf>
    <xf numFmtId="164" fontId="30" fillId="24" borderId="23" xfId="0" applyFont="true" applyBorder="true" applyAlignment="true" applyProtection="false">
      <alignment horizontal="center" vertical="center" textRotation="0" wrapText="false" indent="0" shrinkToFit="false"/>
      <protection locked="true" hidden="false"/>
    </xf>
    <xf numFmtId="164" fontId="30" fillId="24" borderId="12" xfId="0" applyFont="true" applyBorder="true" applyAlignment="true" applyProtection="false">
      <alignment horizontal="center" vertical="center" textRotation="0" wrapText="false" indent="0" shrinkToFit="true"/>
      <protection locked="true" hidden="false"/>
    </xf>
    <xf numFmtId="164" fontId="30" fillId="24" borderId="59" xfId="0" applyFont="true" applyBorder="true" applyAlignment="true" applyProtection="false">
      <alignment horizontal="center" vertical="center" textRotation="0" wrapText="false" indent="0" shrinkToFit="true"/>
      <protection locked="true" hidden="false"/>
    </xf>
    <xf numFmtId="164" fontId="30" fillId="24" borderId="12" xfId="0" applyFont="true" applyBorder="true" applyAlignment="true" applyProtection="false">
      <alignment horizontal="center" vertical="center" textRotation="0" wrapText="true" indent="0" shrinkToFit="false"/>
      <protection locked="true" hidden="false"/>
    </xf>
    <xf numFmtId="164" fontId="30" fillId="24" borderId="59" xfId="0" applyFont="true" applyBorder="true" applyAlignment="true" applyProtection="false">
      <alignment horizontal="center" vertical="center" textRotation="0" wrapText="true" indent="0" shrinkToFit="false"/>
      <protection locked="true" hidden="false"/>
    </xf>
    <xf numFmtId="164" fontId="25" fillId="22" borderId="13" xfId="0" applyFont="true" applyBorder="true" applyAlignment="true" applyProtection="false">
      <alignment horizontal="left" vertical="center" textRotation="0" wrapText="false" indent="0" shrinkToFit="false"/>
      <protection locked="true" hidden="false"/>
    </xf>
    <xf numFmtId="164" fontId="25" fillId="24" borderId="147" xfId="0" applyFont="true" applyBorder="true" applyAlignment="true" applyProtection="false">
      <alignment horizontal="center" vertical="center" textRotation="0" wrapText="true" indent="0" shrinkToFit="false"/>
      <protection locked="true" hidden="false"/>
    </xf>
    <xf numFmtId="164" fontId="30" fillId="24" borderId="65" xfId="0" applyFont="true" applyBorder="true" applyAlignment="true" applyProtection="false">
      <alignment horizontal="center" vertical="center" textRotation="0" wrapText="true" indent="0" shrinkToFit="false"/>
      <protection locked="true" hidden="false"/>
    </xf>
    <xf numFmtId="164" fontId="30" fillId="24" borderId="21" xfId="0" applyFont="true" applyBorder="true" applyAlignment="true" applyProtection="false">
      <alignment horizontal="center" vertical="center" textRotation="0" wrapText="true" indent="0" shrinkToFit="true"/>
      <protection locked="true" hidden="false"/>
    </xf>
    <xf numFmtId="164" fontId="0" fillId="24" borderId="14" xfId="0" applyFont="false" applyBorder="true" applyAlignment="true" applyProtection="false">
      <alignment horizontal="center" vertical="center" textRotation="255"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true"/>
      <protection locked="true" hidden="false"/>
    </xf>
    <xf numFmtId="164" fontId="30" fillId="24" borderId="26" xfId="0" applyFont="true" applyBorder="true" applyAlignment="true" applyProtection="false">
      <alignment horizontal="center" vertical="center" textRotation="0" wrapText="true" indent="0" shrinkToFit="true"/>
      <protection locked="true" hidden="false"/>
    </xf>
    <xf numFmtId="164" fontId="30" fillId="24" borderId="42"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false" indent="0" shrinkToFit="true"/>
      <protection locked="true" hidden="false"/>
    </xf>
    <xf numFmtId="164" fontId="30" fillId="24" borderId="73" xfId="0" applyFont="true" applyBorder="true" applyAlignment="true" applyProtection="false">
      <alignment horizontal="center" vertical="center" textRotation="0" wrapText="false" indent="0" shrinkToFit="true"/>
      <protection locked="true" hidden="false"/>
    </xf>
    <xf numFmtId="164" fontId="30" fillId="24" borderId="14" xfId="0" applyFont="true" applyBorder="true" applyAlignment="true" applyProtection="false">
      <alignment horizontal="center" vertical="center" textRotation="0"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false"/>
      <protection locked="true" hidden="false"/>
    </xf>
    <xf numFmtId="164" fontId="30" fillId="24" borderId="14" xfId="0" applyFont="true" applyBorder="true" applyAlignment="true" applyProtection="false">
      <alignment horizontal="center" vertical="center" textRotation="255" wrapText="false" indent="0" shrinkToFit="false"/>
      <protection locked="true" hidden="false"/>
    </xf>
    <xf numFmtId="164" fontId="30" fillId="24" borderId="26" xfId="0" applyFont="true" applyBorder="true" applyAlignment="true" applyProtection="false">
      <alignment horizontal="center" vertical="center" textRotation="0" wrapText="false" indent="0" shrinkToFit="false"/>
      <protection locked="true" hidden="false"/>
    </xf>
    <xf numFmtId="164" fontId="30" fillId="24" borderId="145" xfId="0" applyFont="true" applyBorder="true" applyAlignment="true" applyProtection="false">
      <alignment horizontal="center" vertical="center" textRotation="0" wrapText="true" indent="0" shrinkToFit="false"/>
      <protection locked="true" hidden="false"/>
    </xf>
    <xf numFmtId="164" fontId="30" fillId="0" borderId="23" xfId="0" applyFont="true" applyBorder="true" applyAlignment="true" applyProtection="false">
      <alignment horizontal="general" vertical="center" textRotation="0" wrapText="true" indent="0" shrinkToFit="false"/>
      <protection locked="true" hidden="false"/>
    </xf>
    <xf numFmtId="164" fontId="32" fillId="0" borderId="23"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true" indent="0" shrinkToFit="false"/>
      <protection locked="true" hidden="false"/>
    </xf>
    <xf numFmtId="176" fontId="25" fillId="0" borderId="36" xfId="73" applyFont="true" applyBorder="true" applyAlignment="true" applyProtection="true">
      <alignment horizontal="general" vertical="center" textRotation="0" wrapText="false" indent="0" shrinkToFit="true"/>
      <protection locked="true" hidden="false"/>
    </xf>
    <xf numFmtId="164" fontId="25" fillId="22" borderId="35" xfId="0" applyFont="true" applyBorder="true" applyAlignment="true" applyProtection="true">
      <alignment horizontal="center" vertical="center" textRotation="0" wrapText="false" indent="0" shrinkToFit="false"/>
      <protection locked="false" hidden="false"/>
    </xf>
    <xf numFmtId="177" fontId="30" fillId="0" borderId="23" xfId="19" applyFont="true" applyBorder="true" applyAlignment="true" applyProtection="true">
      <alignment horizontal="general" vertical="center" textRotation="0" wrapText="false" indent="0" shrinkToFit="true"/>
      <protection locked="true" hidden="false"/>
    </xf>
    <xf numFmtId="164" fontId="43" fillId="0" borderId="44" xfId="0" applyFont="true" applyBorder="true" applyAlignment="false" applyProtection="false">
      <alignment horizontal="general" vertical="center" textRotation="0" wrapText="false" indent="0" shrinkToFit="false"/>
      <protection locked="true" hidden="false"/>
    </xf>
    <xf numFmtId="164" fontId="30" fillId="22" borderId="44" xfId="0" applyFont="true" applyBorder="true" applyAlignment="true" applyProtection="true">
      <alignment horizontal="center" vertical="center" textRotation="0" wrapText="false" indent="0" shrinkToFit="false"/>
      <protection locked="false" hidden="false"/>
    </xf>
    <xf numFmtId="164" fontId="43" fillId="24" borderId="44" xfId="0" applyFont="true" applyBorder="true" applyAlignment="false" applyProtection="false">
      <alignment horizontal="general" vertical="center" textRotation="0" wrapText="false" indent="0" shrinkToFit="false"/>
      <protection locked="true" hidden="false"/>
    </xf>
    <xf numFmtId="164" fontId="0" fillId="0" borderId="44" xfId="0" applyFont="false" applyBorder="true" applyAlignment="true" applyProtection="false">
      <alignment horizontal="center" vertical="center" textRotation="0" wrapText="false" indent="0" shrinkToFit="false"/>
      <protection locked="true" hidden="false"/>
    </xf>
    <xf numFmtId="173" fontId="30" fillId="0" borderId="36" xfId="0" applyFont="true" applyBorder="true" applyAlignment="false" applyProtection="false">
      <alignment horizontal="general" vertical="center" textRotation="0" wrapText="false" indent="0" shrinkToFit="false"/>
      <protection locked="true" hidden="false"/>
    </xf>
    <xf numFmtId="164" fontId="25" fillId="22" borderId="38" xfId="0" applyFont="true" applyBorder="true" applyAlignment="true" applyProtection="true">
      <alignment horizontal="center" vertical="center" textRotation="0" wrapText="false" indent="0" shrinkToFit="false"/>
      <protection locked="false" hidden="false"/>
    </xf>
    <xf numFmtId="177" fontId="30" fillId="0" borderId="28" xfId="19" applyFont="true" applyBorder="true" applyAlignment="true" applyProtection="true">
      <alignment horizontal="general" vertical="center" textRotation="0" wrapText="false" indent="0" shrinkToFit="true"/>
      <protection locked="true" hidden="false"/>
    </xf>
    <xf numFmtId="164" fontId="43" fillId="0" borderId="146" xfId="0" applyFont="true" applyBorder="true" applyAlignment="false" applyProtection="false">
      <alignment horizontal="general" vertical="center" textRotation="0" wrapText="false" indent="0" shrinkToFit="false"/>
      <protection locked="true" hidden="false"/>
    </xf>
    <xf numFmtId="164" fontId="30" fillId="22" borderId="146" xfId="0" applyFont="true" applyBorder="true" applyAlignment="true" applyProtection="true">
      <alignment horizontal="center" vertical="center" textRotation="0" wrapText="false" indent="0" shrinkToFit="false"/>
      <protection locked="false" hidden="false"/>
    </xf>
    <xf numFmtId="164" fontId="43" fillId="24" borderId="146" xfId="0" applyFont="true" applyBorder="true" applyAlignment="false" applyProtection="false">
      <alignment horizontal="general" vertical="center" textRotation="0" wrapText="false" indent="0" shrinkToFit="false"/>
      <protection locked="true" hidden="false"/>
    </xf>
    <xf numFmtId="164" fontId="0" fillId="0" borderId="146" xfId="0" applyFont="true" applyBorder="true" applyAlignment="false" applyProtection="false">
      <alignment horizontal="general" vertical="center" textRotation="0" wrapText="false" indent="0" shrinkToFit="false"/>
      <protection locked="true" hidden="false"/>
    </xf>
    <xf numFmtId="164" fontId="0" fillId="0" borderId="146" xfId="0" applyFont="false" applyBorder="true" applyAlignment="true" applyProtection="false">
      <alignment horizontal="center" vertical="center" textRotation="0" wrapText="false" indent="0" shrinkToFit="false"/>
      <protection locked="true" hidden="false"/>
    </xf>
    <xf numFmtId="173" fontId="30" fillId="0" borderId="9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9" fillId="0" borderId="10" xfId="0" applyFont="true" applyBorder="true" applyAlignment="true" applyProtection="false">
      <alignment horizontal="center" vertical="center" textRotation="0" wrapText="true" indent="0" shrinkToFit="false"/>
      <protection locked="true" hidden="false"/>
    </xf>
    <xf numFmtId="164" fontId="49" fillId="0" borderId="13" xfId="0" applyFont="true" applyBorder="true" applyAlignment="true" applyProtection="false">
      <alignment horizontal="center" vertical="center" textRotation="0" wrapText="false" indent="0" shrinkToFit="false"/>
      <protection locked="true" hidden="false"/>
    </xf>
    <xf numFmtId="164" fontId="49" fillId="0" borderId="13" xfId="0" applyFont="true" applyBorder="true" applyAlignment="true" applyProtection="false">
      <alignment horizontal="center" vertical="center" textRotation="0" wrapText="true" indent="0" shrinkToFit="false"/>
      <protection locked="true" hidden="false"/>
    </xf>
    <xf numFmtId="164" fontId="49" fillId="0" borderId="22" xfId="0" applyFont="true" applyBorder="true" applyAlignment="true" applyProtection="false">
      <alignment horizontal="center" vertical="center" textRotation="0" wrapText="true" indent="0" shrinkToFit="false"/>
      <protection locked="true" hidden="false"/>
    </xf>
    <xf numFmtId="164" fontId="49" fillId="0" borderId="35" xfId="0" applyFont="true" applyBorder="true" applyAlignment="true" applyProtection="false">
      <alignment horizontal="center" vertical="center" textRotation="0" wrapText="true" indent="0" shrinkToFit="false"/>
      <protection locked="true" hidden="false"/>
    </xf>
    <xf numFmtId="164" fontId="49" fillId="0" borderId="23" xfId="0" applyFont="true" applyBorder="true" applyAlignment="true" applyProtection="false">
      <alignment horizontal="center" vertical="center" textRotation="0" wrapText="true" indent="0" shrinkToFit="false"/>
      <protection locked="true" hidden="false"/>
    </xf>
    <xf numFmtId="164" fontId="49" fillId="0" borderId="36" xfId="0" applyFont="true" applyBorder="true" applyAlignment="true" applyProtection="false">
      <alignment horizontal="center" vertical="center" textRotation="0" wrapText="true" indent="0" shrinkToFit="false"/>
      <protection locked="true" hidden="false"/>
    </xf>
    <xf numFmtId="164" fontId="43" fillId="0" borderId="111" xfId="0" applyFont="true" applyBorder="true" applyAlignment="true" applyProtection="false">
      <alignment horizontal="left" vertical="center" textRotation="0" wrapText="true" indent="0" shrinkToFit="false"/>
      <protection locked="true" hidden="false"/>
    </xf>
    <xf numFmtId="177" fontId="43" fillId="0" borderId="35" xfId="19" applyFont="true" applyBorder="true" applyAlignment="true" applyProtection="true">
      <alignment horizontal="general" vertical="center" textRotation="0" wrapText="true" indent="0" shrinkToFit="false"/>
      <protection locked="true" hidden="false"/>
    </xf>
    <xf numFmtId="177" fontId="43" fillId="0" borderId="23" xfId="19" applyFont="true" applyBorder="true" applyAlignment="true" applyProtection="true">
      <alignment horizontal="general" vertical="center" textRotation="0" wrapText="true" indent="0" shrinkToFit="false"/>
      <protection locked="true" hidden="false"/>
    </xf>
    <xf numFmtId="177" fontId="43" fillId="0" borderId="45" xfId="19" applyFont="true" applyBorder="true" applyAlignment="true" applyProtection="true">
      <alignment horizontal="general" vertical="center" textRotation="0" wrapText="true" indent="0" shrinkToFit="false"/>
      <protection locked="true" hidden="false"/>
    </xf>
    <xf numFmtId="179" fontId="43" fillId="0" borderId="23" xfId="19" applyFont="true" applyBorder="true" applyAlignment="true" applyProtection="true">
      <alignment horizontal="general" vertical="center" textRotation="0" wrapText="true" indent="0" shrinkToFit="false"/>
      <protection locked="true" hidden="false"/>
    </xf>
    <xf numFmtId="177" fontId="43" fillId="0" borderId="36" xfId="19" applyFont="true" applyBorder="true" applyAlignment="true" applyProtection="true">
      <alignment horizontal="general" vertical="center" textRotation="0" wrapText="true" indent="0" shrinkToFit="false"/>
      <protection locked="true" hidden="false"/>
    </xf>
    <xf numFmtId="177" fontId="43" fillId="0" borderId="44" xfId="19" applyFont="true" applyBorder="true" applyAlignment="true" applyProtection="true">
      <alignment horizontal="general" vertical="center" textRotation="0" wrapText="true" indent="0" shrinkToFit="false"/>
      <protection locked="true" hidden="false"/>
    </xf>
    <xf numFmtId="164" fontId="43" fillId="0" borderId="148" xfId="0" applyFont="true" applyBorder="true" applyAlignment="true" applyProtection="false">
      <alignment horizontal="left" vertical="center" textRotation="0" wrapText="true" indent="0" shrinkToFit="false"/>
      <protection locked="true" hidden="false"/>
    </xf>
    <xf numFmtId="177" fontId="43" fillId="0" borderId="38" xfId="19" applyFont="true" applyBorder="true" applyAlignment="true" applyProtection="true">
      <alignment horizontal="general" vertical="center" textRotation="0" wrapText="true" indent="0" shrinkToFit="false"/>
      <protection locked="true" hidden="false"/>
    </xf>
    <xf numFmtId="177" fontId="43" fillId="0" borderId="28" xfId="19" applyFont="true" applyBorder="true" applyAlignment="true" applyProtection="true">
      <alignment horizontal="general" vertical="center" textRotation="0" wrapText="true" indent="0" shrinkToFit="false"/>
      <protection locked="true" hidden="false"/>
    </xf>
    <xf numFmtId="177" fontId="43" fillId="0" borderId="27" xfId="19" applyFont="true" applyBorder="true" applyAlignment="true" applyProtection="true">
      <alignment horizontal="general" vertical="center" textRotation="0" wrapText="true" indent="0" shrinkToFit="false"/>
      <protection locked="true" hidden="false"/>
    </xf>
    <xf numFmtId="177" fontId="43" fillId="0" borderId="90" xfId="19" applyFont="true" applyBorder="true" applyAlignment="true" applyProtection="true">
      <alignment horizontal="general" vertical="center" textRotation="0" wrapText="true" indent="0" shrinkToFit="false"/>
      <protection locked="true" hidden="false"/>
    </xf>
    <xf numFmtId="177" fontId="43" fillId="0" borderId="146" xfId="19" applyFont="true" applyBorder="true" applyAlignment="true" applyProtection="true">
      <alignment horizontal="general" vertical="center" textRotation="0" wrapText="true" indent="0" shrinkToFit="false"/>
      <protection locked="true" hidden="false"/>
    </xf>
    <xf numFmtId="164" fontId="43" fillId="0" borderId="66" xfId="0" applyFont="true" applyBorder="true" applyAlignment="true" applyProtection="false">
      <alignment horizontal="left" vertical="center" textRotation="0" wrapText="true" indent="0" shrinkToFit="false"/>
      <protection locked="true" hidden="false"/>
    </xf>
    <xf numFmtId="177" fontId="43" fillId="0" borderId="30" xfId="19" applyFont="true" applyBorder="true" applyAlignment="true" applyProtection="true">
      <alignment horizontal="general" vertical="center" textRotation="0" wrapText="true" indent="0" shrinkToFit="false"/>
      <protection locked="true" hidden="false"/>
    </xf>
    <xf numFmtId="177" fontId="43" fillId="0" borderId="31" xfId="19" applyFont="true" applyBorder="true" applyAlignment="true" applyProtection="true">
      <alignment horizontal="general" vertical="center" textRotation="0" wrapText="true" indent="0" shrinkToFit="false"/>
      <protection locked="true" hidden="false"/>
    </xf>
    <xf numFmtId="177" fontId="43" fillId="0" borderId="149" xfId="19" applyFont="true" applyBorder="true" applyAlignment="true" applyProtection="true">
      <alignment horizontal="general" vertical="center" textRotation="0" wrapText="true" indent="0" shrinkToFit="false"/>
      <protection locked="true" hidden="false"/>
    </xf>
    <xf numFmtId="179" fontId="43" fillId="0" borderId="31" xfId="19" applyFont="true" applyBorder="true" applyAlignment="true" applyProtection="true">
      <alignment horizontal="general" vertical="center" textRotation="0" wrapText="true" indent="0" shrinkToFit="false"/>
      <protection locked="true" hidden="false"/>
    </xf>
    <xf numFmtId="177" fontId="43" fillId="0" borderId="33" xfId="19" applyFont="true" applyBorder="true" applyAlignment="true" applyProtection="true">
      <alignment horizontal="general" vertical="center" textRotation="0" wrapText="true" indent="0" shrinkToFit="false"/>
      <protection locked="true" hidden="false"/>
    </xf>
    <xf numFmtId="177" fontId="43" fillId="0" borderId="67" xfId="19" applyFont="true" applyBorder="true" applyAlignment="true" applyProtection="true">
      <alignment horizontal="general" vertical="center" textRotation="0" wrapText="true" indent="0" shrinkToFit="false"/>
      <protection locked="true" hidden="false"/>
    </xf>
    <xf numFmtId="179" fontId="43" fillId="0" borderId="28" xfId="19" applyFont="true" applyBorder="true" applyAlignment="true" applyProtection="true">
      <alignment horizontal="general" vertical="center" textRotation="0" wrapText="true" indent="0" shrinkToFit="false"/>
      <protection locked="true" hidden="false"/>
    </xf>
    <xf numFmtId="164" fontId="49" fillId="0" borderId="59" xfId="0" applyFont="true" applyBorder="true" applyAlignment="true" applyProtection="false">
      <alignment horizontal="center" vertical="center" textRotation="0" wrapText="true" indent="0" shrinkToFit="false"/>
      <protection locked="true" hidden="false"/>
    </xf>
    <xf numFmtId="164" fontId="49" fillId="0" borderId="30" xfId="0" applyFont="true" applyBorder="true" applyAlignment="true" applyProtection="false">
      <alignment horizontal="center" vertical="center" textRotation="0" wrapText="false" indent="0" shrinkToFit="false"/>
      <protection locked="true" hidden="false"/>
    </xf>
    <xf numFmtId="164" fontId="43" fillId="0" borderId="111" xfId="0" applyFont="true" applyBorder="true" applyAlignment="true" applyProtection="false">
      <alignment horizontal="general" vertical="center" textRotation="0" wrapText="true" indent="0" shrinkToFit="false"/>
      <protection locked="true" hidden="false"/>
    </xf>
    <xf numFmtId="164" fontId="43" fillId="0" borderId="44" xfId="0" applyFont="true" applyBorder="true" applyAlignment="true" applyProtection="false">
      <alignment horizontal="general" vertical="center" textRotation="0" wrapText="true" indent="0" shrinkToFit="false"/>
      <protection locked="true" hidden="false"/>
    </xf>
    <xf numFmtId="177" fontId="43" fillId="0" borderId="22" xfId="19" applyFont="true" applyBorder="true" applyAlignment="true" applyProtection="true">
      <alignment horizontal="general" vertical="center" textRotation="0" wrapText="true" indent="0" shrinkToFit="false"/>
      <protection locked="true" hidden="false"/>
    </xf>
    <xf numFmtId="164" fontId="43" fillId="0" borderId="111" xfId="0" applyFont="true" applyBorder="true" applyAlignment="false" applyProtection="false">
      <alignment horizontal="general" vertical="center" textRotation="0" wrapText="false" indent="0" shrinkToFit="false"/>
      <protection locked="true" hidden="false"/>
    </xf>
    <xf numFmtId="164" fontId="43" fillId="0" borderId="148" xfId="0" applyFont="true" applyBorder="true" applyAlignment="false" applyProtection="false">
      <alignment horizontal="general" vertical="center" textRotation="0" wrapText="false" indent="0" shrinkToFit="false"/>
      <protection locked="true" hidden="false"/>
    </xf>
    <xf numFmtId="164" fontId="43" fillId="0" borderId="146" xfId="0" applyFont="true" applyBorder="true" applyAlignment="true" applyProtection="false">
      <alignment horizontal="general" vertical="center" textRotation="0" wrapText="true" indent="0" shrinkToFit="false"/>
      <protection locked="true" hidden="false"/>
    </xf>
    <xf numFmtId="164" fontId="43" fillId="0" borderId="66" xfId="0" applyFont="true" applyBorder="true" applyAlignment="false" applyProtection="false">
      <alignment horizontal="general" vertical="center" textRotation="0" wrapText="false" indent="0" shrinkToFit="false"/>
      <protection locked="true" hidden="false"/>
    </xf>
    <xf numFmtId="164" fontId="43" fillId="0" borderId="67" xfId="0" applyFont="true" applyBorder="true" applyAlignment="true" applyProtection="false">
      <alignment horizontal="general" vertical="center" textRotation="0" wrapText="true" indent="0" shrinkToFit="false"/>
      <protection locked="true" hidden="false"/>
    </xf>
    <xf numFmtId="177" fontId="43" fillId="0" borderId="13" xfId="19" applyFont="true" applyBorder="true" applyAlignment="true" applyProtection="true">
      <alignment horizontal="general" vertical="center" textRotation="0" wrapText="true" indent="0" shrinkToFit="false"/>
      <protection locked="true" hidden="false"/>
    </xf>
    <xf numFmtId="177" fontId="43" fillId="0" borderId="25" xfId="19" applyFont="true" applyBorder="true" applyAlignment="true" applyProtection="true">
      <alignment horizontal="general" vertical="center" textRotation="0" wrapText="tru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38160</xdr:colOff>
      <xdr:row>15</xdr:row>
      <xdr:rowOff>142920</xdr:rowOff>
    </xdr:from>
    <xdr:to>
      <xdr:col>23</xdr:col>
      <xdr:colOff>1539720</xdr:colOff>
      <xdr:row>29</xdr:row>
      <xdr:rowOff>18720</xdr:rowOff>
    </xdr:to>
    <xdr:sp>
      <xdr:nvSpPr>
        <xdr:cNvPr id="0" name="CustomShape 1"/>
        <xdr:cNvSpPr/>
      </xdr:nvSpPr>
      <xdr:spPr>
        <a:xfrm>
          <a:off x="371880" y="3878280"/>
          <a:ext cx="7426080" cy="227628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15</xdr:row>
      <xdr:rowOff>142920</xdr:rowOff>
    </xdr:from>
    <xdr:to>
      <xdr:col>6</xdr:col>
      <xdr:colOff>114120</xdr:colOff>
      <xdr:row>18</xdr:row>
      <xdr:rowOff>123480</xdr:rowOff>
    </xdr:to>
    <xdr:sp>
      <xdr:nvSpPr>
        <xdr:cNvPr id="1" name="CustomShape 1"/>
        <xdr:cNvSpPr/>
      </xdr:nvSpPr>
      <xdr:spPr>
        <a:xfrm>
          <a:off x="371880" y="3878280"/>
          <a:ext cx="15886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461880</xdr:colOff>
      <xdr:row>1</xdr:row>
      <xdr:rowOff>113400</xdr:rowOff>
    </xdr:from>
    <xdr:to>
      <xdr:col>36</xdr:col>
      <xdr:colOff>20160</xdr:colOff>
      <xdr:row>6</xdr:row>
      <xdr:rowOff>104040</xdr:rowOff>
    </xdr:to>
    <xdr:sp>
      <xdr:nvSpPr>
        <xdr:cNvPr id="2" name="CustomShape 1"/>
        <xdr:cNvSpPr/>
      </xdr:nvSpPr>
      <xdr:spPr>
        <a:xfrm>
          <a:off x="12593880" y="368640"/>
          <a:ext cx="5417640" cy="11678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708480</xdr:colOff>
      <xdr:row>3</xdr:row>
      <xdr:rowOff>463680</xdr:rowOff>
    </xdr:from>
    <xdr:to>
      <xdr:col>27</xdr:col>
      <xdr:colOff>1038960</xdr:colOff>
      <xdr:row>5</xdr:row>
      <xdr:rowOff>61920</xdr:rowOff>
    </xdr:to>
    <xdr:sp>
      <xdr:nvSpPr>
        <xdr:cNvPr id="3" name="CustomShape 1"/>
        <xdr:cNvSpPr/>
      </xdr:nvSpPr>
      <xdr:spPr>
        <a:xfrm>
          <a:off x="12840480" y="1088280"/>
          <a:ext cx="330480" cy="15084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13320</xdr:colOff>
      <xdr:row>7</xdr:row>
      <xdr:rowOff>82440</xdr:rowOff>
    </xdr:from>
    <xdr:to>
      <xdr:col>25</xdr:col>
      <xdr:colOff>129960</xdr:colOff>
      <xdr:row>12</xdr:row>
      <xdr:rowOff>238680</xdr:rowOff>
    </xdr:to>
    <xdr:sp>
      <xdr:nvSpPr>
        <xdr:cNvPr id="4" name="CustomShape 1"/>
        <xdr:cNvSpPr/>
      </xdr:nvSpPr>
      <xdr:spPr>
        <a:xfrm>
          <a:off x="347040" y="1667160"/>
          <a:ext cx="9354600" cy="143280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59400</xdr:colOff>
      <xdr:row>8</xdr:row>
      <xdr:rowOff>105480</xdr:rowOff>
    </xdr:from>
    <xdr:to>
      <xdr:col>10</xdr:col>
      <xdr:colOff>17280</xdr:colOff>
      <xdr:row>11</xdr:row>
      <xdr:rowOff>250560</xdr:rowOff>
    </xdr:to>
    <xdr:sp>
      <xdr:nvSpPr>
        <xdr:cNvPr id="5" name="CustomShape 1"/>
        <xdr:cNvSpPr/>
      </xdr:nvSpPr>
      <xdr:spPr>
        <a:xfrm>
          <a:off x="1533600" y="1945440"/>
          <a:ext cx="107424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68400</xdr:colOff>
      <xdr:row>8</xdr:row>
      <xdr:rowOff>98640</xdr:rowOff>
    </xdr:from>
    <xdr:to>
      <xdr:col>22</xdr:col>
      <xdr:colOff>205560</xdr:colOff>
      <xdr:row>11</xdr:row>
      <xdr:rowOff>243720</xdr:rowOff>
    </xdr:to>
    <xdr:sp>
      <xdr:nvSpPr>
        <xdr:cNvPr id="6" name="CustomShape 1"/>
        <xdr:cNvSpPr/>
      </xdr:nvSpPr>
      <xdr:spPr>
        <a:xfrm>
          <a:off x="4504320" y="1938600"/>
          <a:ext cx="106740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2-2,2-3,2-4</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1461960</xdr:colOff>
      <xdr:row>8</xdr:row>
      <xdr:rowOff>105480</xdr:rowOff>
    </xdr:from>
    <xdr:to>
      <xdr:col>24</xdr:col>
      <xdr:colOff>783000</xdr:colOff>
      <xdr:row>11</xdr:row>
      <xdr:rowOff>250560</xdr:rowOff>
    </xdr:to>
    <xdr:sp>
      <xdr:nvSpPr>
        <xdr:cNvPr id="7" name="CustomShape 1"/>
        <xdr:cNvSpPr/>
      </xdr:nvSpPr>
      <xdr:spPr>
        <a:xfrm>
          <a:off x="7720200" y="1945440"/>
          <a:ext cx="106740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2-1</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15120</xdr:colOff>
      <xdr:row>9</xdr:row>
      <xdr:rowOff>110160</xdr:rowOff>
    </xdr:from>
    <xdr:to>
      <xdr:col>16</xdr:col>
      <xdr:colOff>129600</xdr:colOff>
      <xdr:row>10</xdr:row>
      <xdr:rowOff>159120</xdr:rowOff>
    </xdr:to>
    <xdr:sp>
      <xdr:nvSpPr>
        <xdr:cNvPr id="8" name="CustomShape 1"/>
        <xdr:cNvSpPr/>
      </xdr:nvSpPr>
      <xdr:spPr>
        <a:xfrm>
          <a:off x="2791800" y="2205360"/>
          <a:ext cx="14792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13320</xdr:colOff>
      <xdr:row>7</xdr:row>
      <xdr:rowOff>82440</xdr:rowOff>
    </xdr:from>
    <xdr:to>
      <xdr:col>3</xdr:col>
      <xdr:colOff>180360</xdr:colOff>
      <xdr:row>9</xdr:row>
      <xdr:rowOff>66960</xdr:rowOff>
    </xdr:to>
    <xdr:sp>
      <xdr:nvSpPr>
        <xdr:cNvPr id="9" name="CustomShape 1"/>
        <xdr:cNvSpPr/>
      </xdr:nvSpPr>
      <xdr:spPr>
        <a:xfrm>
          <a:off x="347040" y="1667160"/>
          <a:ext cx="112140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628200</xdr:colOff>
      <xdr:row>9</xdr:row>
      <xdr:rowOff>110160</xdr:rowOff>
    </xdr:from>
    <xdr:to>
      <xdr:col>23</xdr:col>
      <xdr:colOff>1224360</xdr:colOff>
      <xdr:row>10</xdr:row>
      <xdr:rowOff>159120</xdr:rowOff>
    </xdr:to>
    <xdr:sp>
      <xdr:nvSpPr>
        <xdr:cNvPr id="10" name="CustomShape 1"/>
        <xdr:cNvSpPr/>
      </xdr:nvSpPr>
      <xdr:spPr>
        <a:xfrm>
          <a:off x="5994360" y="2205360"/>
          <a:ext cx="14882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10</xdr:col>
      <xdr:colOff>181080</xdr:colOff>
      <xdr:row>10</xdr:row>
      <xdr:rowOff>176760</xdr:rowOff>
    </xdr:from>
    <xdr:to>
      <xdr:col>15</xdr:col>
      <xdr:colOff>21240</xdr:colOff>
      <xdr:row>11</xdr:row>
      <xdr:rowOff>163800</xdr:rowOff>
    </xdr:to>
    <xdr:sp>
      <xdr:nvSpPr>
        <xdr:cNvPr id="11" name="CustomShape 1"/>
        <xdr:cNvSpPr/>
      </xdr:nvSpPr>
      <xdr:spPr>
        <a:xfrm>
          <a:off x="27716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597240</xdr:colOff>
      <xdr:row>10</xdr:row>
      <xdr:rowOff>176760</xdr:rowOff>
    </xdr:from>
    <xdr:to>
      <xdr:col>23</xdr:col>
      <xdr:colOff>801360</xdr:colOff>
      <xdr:row>11</xdr:row>
      <xdr:rowOff>163800</xdr:rowOff>
    </xdr:to>
    <xdr:sp>
      <xdr:nvSpPr>
        <xdr:cNvPr id="12" name="CustomShape 1"/>
        <xdr:cNvSpPr/>
      </xdr:nvSpPr>
      <xdr:spPr>
        <a:xfrm>
          <a:off x="596340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1440</xdr:colOff>
      <xdr:row>8</xdr:row>
      <xdr:rowOff>170280</xdr:rowOff>
    </xdr:from>
    <xdr:to>
      <xdr:col>10</xdr:col>
      <xdr:colOff>46080</xdr:colOff>
      <xdr:row>11</xdr:row>
      <xdr:rowOff>146880</xdr:rowOff>
    </xdr:to>
    <xdr:sp>
      <xdr:nvSpPr>
        <xdr:cNvPr id="13" name="CustomShape 1"/>
        <xdr:cNvSpPr/>
      </xdr:nvSpPr>
      <xdr:spPr>
        <a:xfrm>
          <a:off x="1475640" y="2010240"/>
          <a:ext cx="1161000" cy="74268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10</xdr:col>
      <xdr:colOff>46800</xdr:colOff>
      <xdr:row>7</xdr:row>
      <xdr:rowOff>181080</xdr:rowOff>
    </xdr:from>
    <xdr:to>
      <xdr:col>13</xdr:col>
      <xdr:colOff>204480</xdr:colOff>
      <xdr:row>9</xdr:row>
      <xdr:rowOff>26640</xdr:rowOff>
    </xdr:to>
    <xdr:sp>
      <xdr:nvSpPr>
        <xdr:cNvPr id="14" name="CustomShape 1"/>
        <xdr:cNvSpPr/>
      </xdr:nvSpPr>
      <xdr:spPr>
        <a:xfrm>
          <a:off x="2637360" y="1765800"/>
          <a:ext cx="824400" cy="35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10</xdr:col>
      <xdr:colOff>166320</xdr:colOff>
      <xdr:row>7</xdr:row>
      <xdr:rowOff>174240</xdr:rowOff>
    </xdr:from>
    <xdr:to>
      <xdr:col>14</xdr:col>
      <xdr:colOff>11160</xdr:colOff>
      <xdr:row>9</xdr:row>
      <xdr:rowOff>64080</xdr:rowOff>
    </xdr:to>
    <xdr:sp>
      <xdr:nvSpPr>
        <xdr:cNvPr id="15" name="CustomShape 1"/>
        <xdr:cNvSpPr/>
      </xdr:nvSpPr>
      <xdr:spPr>
        <a:xfrm>
          <a:off x="2756880" y="1758960"/>
          <a:ext cx="806400" cy="40032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22</xdr:col>
      <xdr:colOff>242640</xdr:colOff>
      <xdr:row>7</xdr:row>
      <xdr:rowOff>160200</xdr:rowOff>
    </xdr:from>
    <xdr:to>
      <xdr:col>23</xdr:col>
      <xdr:colOff>5760</xdr:colOff>
      <xdr:row>8</xdr:row>
      <xdr:rowOff>79560</xdr:rowOff>
    </xdr:to>
    <xdr:sp>
      <xdr:nvSpPr>
        <xdr:cNvPr id="16" name="CustomShape 1"/>
        <xdr:cNvSpPr/>
      </xdr:nvSpPr>
      <xdr:spPr>
        <a:xfrm>
          <a:off x="5608800" y="1744920"/>
          <a:ext cx="65520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329040</xdr:colOff>
      <xdr:row>7</xdr:row>
      <xdr:rowOff>139680</xdr:rowOff>
    </xdr:from>
    <xdr:to>
      <xdr:col>23</xdr:col>
      <xdr:colOff>68760</xdr:colOff>
      <xdr:row>8</xdr:row>
      <xdr:rowOff>138600</xdr:rowOff>
    </xdr:to>
    <xdr:sp>
      <xdr:nvSpPr>
        <xdr:cNvPr id="17" name="CustomShape 1"/>
        <xdr:cNvSpPr/>
      </xdr:nvSpPr>
      <xdr:spPr>
        <a:xfrm>
          <a:off x="5695200" y="1724400"/>
          <a:ext cx="63180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827280</xdr:colOff>
      <xdr:row>7</xdr:row>
      <xdr:rowOff>163800</xdr:rowOff>
    </xdr:from>
    <xdr:to>
      <xdr:col>24</xdr:col>
      <xdr:colOff>1480320</xdr:colOff>
      <xdr:row>8</xdr:row>
      <xdr:rowOff>83160</xdr:rowOff>
    </xdr:to>
    <xdr:sp>
      <xdr:nvSpPr>
        <xdr:cNvPr id="18" name="CustomShape 1"/>
        <xdr:cNvSpPr/>
      </xdr:nvSpPr>
      <xdr:spPr>
        <a:xfrm>
          <a:off x="8831880" y="1748520"/>
          <a:ext cx="65304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914400</xdr:colOff>
      <xdr:row>7</xdr:row>
      <xdr:rowOff>145800</xdr:rowOff>
    </xdr:from>
    <xdr:to>
      <xdr:col>24</xdr:col>
      <xdr:colOff>1544040</xdr:colOff>
      <xdr:row>8</xdr:row>
      <xdr:rowOff>144720</xdr:rowOff>
    </xdr:to>
    <xdr:sp>
      <xdr:nvSpPr>
        <xdr:cNvPr id="19" name="CustomShape 1"/>
        <xdr:cNvSpPr/>
      </xdr:nvSpPr>
      <xdr:spPr>
        <a:xfrm>
          <a:off x="8919000" y="1730520"/>
          <a:ext cx="62964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9</xdr:col>
      <xdr:colOff>31680</xdr:colOff>
      <xdr:row>16</xdr:row>
      <xdr:rowOff>158760</xdr:rowOff>
    </xdr:from>
    <xdr:to>
      <xdr:col>23</xdr:col>
      <xdr:colOff>417960</xdr:colOff>
      <xdr:row>28</xdr:row>
      <xdr:rowOff>32040</xdr:rowOff>
    </xdr:to>
    <xdr:pic>
      <xdr:nvPicPr>
        <xdr:cNvPr id="20" name="図 1" descr=""/>
        <xdr:cNvPicPr/>
      </xdr:nvPicPr>
      <xdr:blipFill>
        <a:blip r:embed="rId1"/>
        <a:stretch/>
      </xdr:blipFill>
      <xdr:spPr>
        <a:xfrm>
          <a:off x="2436120" y="4065840"/>
          <a:ext cx="4240080" cy="1930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95400</xdr:colOff>
      <xdr:row>107</xdr:row>
      <xdr:rowOff>50760</xdr:rowOff>
    </xdr:from>
    <xdr:to>
      <xdr:col>1</xdr:col>
      <xdr:colOff>168120</xdr:colOff>
      <xdr:row>110</xdr:row>
      <xdr:rowOff>164880</xdr:rowOff>
    </xdr:to>
    <xdr:sp>
      <xdr:nvSpPr>
        <xdr:cNvPr id="21" name="CustomShape 1"/>
        <xdr:cNvSpPr/>
      </xdr:nvSpPr>
      <xdr:spPr>
        <a:xfrm>
          <a:off x="266040" y="2776644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oneCell">
    <xdr:from>
      <xdr:col>14</xdr:col>
      <xdr:colOff>147240</xdr:colOff>
      <xdr:row>37</xdr:row>
      <xdr:rowOff>51480</xdr:rowOff>
    </xdr:from>
    <xdr:to>
      <xdr:col>16</xdr:col>
      <xdr:colOff>98280</xdr:colOff>
      <xdr:row>37</xdr:row>
      <xdr:rowOff>226800</xdr:rowOff>
    </xdr:to>
    <xdr:sp>
      <xdr:nvSpPr>
        <xdr:cNvPr id="22" name="CustomShape 1"/>
        <xdr:cNvSpPr/>
      </xdr:nvSpPr>
      <xdr:spPr>
        <a:xfrm>
          <a:off x="265608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132480</xdr:colOff>
      <xdr:row>37</xdr:row>
      <xdr:rowOff>51480</xdr:rowOff>
    </xdr:from>
    <xdr:to>
      <xdr:col>23</xdr:col>
      <xdr:colOff>83520</xdr:colOff>
      <xdr:row>37</xdr:row>
      <xdr:rowOff>226800</xdr:rowOff>
    </xdr:to>
    <xdr:sp>
      <xdr:nvSpPr>
        <xdr:cNvPr id="23" name="CustomShape 1"/>
        <xdr:cNvSpPr/>
      </xdr:nvSpPr>
      <xdr:spPr>
        <a:xfrm>
          <a:off x="386748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132480</xdr:colOff>
      <xdr:row>37</xdr:row>
      <xdr:rowOff>51480</xdr:rowOff>
    </xdr:from>
    <xdr:to>
      <xdr:col>30</xdr:col>
      <xdr:colOff>83520</xdr:colOff>
      <xdr:row>37</xdr:row>
      <xdr:rowOff>226800</xdr:rowOff>
    </xdr:to>
    <xdr:sp>
      <xdr:nvSpPr>
        <xdr:cNvPr id="24" name="CustomShape 1"/>
        <xdr:cNvSpPr/>
      </xdr:nvSpPr>
      <xdr:spPr>
        <a:xfrm>
          <a:off x="508644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absolute">
    <xdr:from>
      <xdr:col>38</xdr:col>
      <xdr:colOff>69120</xdr:colOff>
      <xdr:row>0</xdr:row>
      <xdr:rowOff>216360</xdr:rowOff>
    </xdr:from>
    <xdr:to>
      <xdr:col>44</xdr:col>
      <xdr:colOff>392760</xdr:colOff>
      <xdr:row>8</xdr:row>
      <xdr:rowOff>16920</xdr:rowOff>
    </xdr:to>
    <xdr:sp>
      <xdr:nvSpPr>
        <xdr:cNvPr id="25" name="CustomShape 1"/>
        <xdr:cNvSpPr/>
      </xdr:nvSpPr>
      <xdr:spPr>
        <a:xfrm>
          <a:off x="6870600" y="216360"/>
          <a:ext cx="4512600" cy="14007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38</xdr:col>
      <xdr:colOff>221400</xdr:colOff>
      <xdr:row>4</xdr:row>
      <xdr:rowOff>35640</xdr:rowOff>
    </xdr:from>
    <xdr:to>
      <xdr:col>38</xdr:col>
      <xdr:colOff>508320</xdr:colOff>
      <xdr:row>5</xdr:row>
      <xdr:rowOff>90000</xdr:rowOff>
    </xdr:to>
    <xdr:sp>
      <xdr:nvSpPr>
        <xdr:cNvPr id="26" name="CustomShape 1"/>
        <xdr:cNvSpPr/>
      </xdr:nvSpPr>
      <xdr:spPr>
        <a:xfrm>
          <a:off x="7022880" y="1054800"/>
          <a:ext cx="286920" cy="13032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221400</xdr:colOff>
      <xdr:row>3</xdr:row>
      <xdr:rowOff>182160</xdr:rowOff>
    </xdr:from>
    <xdr:to>
      <xdr:col>38</xdr:col>
      <xdr:colOff>508320</xdr:colOff>
      <xdr:row>4</xdr:row>
      <xdr:rowOff>7560</xdr:rowOff>
    </xdr:to>
    <xdr:sp>
      <xdr:nvSpPr>
        <xdr:cNvPr id="27" name="CustomShape 1"/>
        <xdr:cNvSpPr/>
      </xdr:nvSpPr>
      <xdr:spPr>
        <a:xfrm>
          <a:off x="7022880" y="896400"/>
          <a:ext cx="286920" cy="13032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221400</xdr:colOff>
      <xdr:row>3</xdr:row>
      <xdr:rowOff>28440</xdr:rowOff>
    </xdr:from>
    <xdr:to>
      <xdr:col>38</xdr:col>
      <xdr:colOff>508320</xdr:colOff>
      <xdr:row>3</xdr:row>
      <xdr:rowOff>158760</xdr:rowOff>
    </xdr:to>
    <xdr:sp>
      <xdr:nvSpPr>
        <xdr:cNvPr id="28" name="CustomShape 1"/>
        <xdr:cNvSpPr/>
      </xdr:nvSpPr>
      <xdr:spPr>
        <a:xfrm>
          <a:off x="7022880" y="742680"/>
          <a:ext cx="286920" cy="1303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38</xdr:col>
      <xdr:colOff>243720</xdr:colOff>
      <xdr:row>5</xdr:row>
      <xdr:rowOff>149760</xdr:rowOff>
    </xdr:from>
    <xdr:to>
      <xdr:col>38</xdr:col>
      <xdr:colOff>555120</xdr:colOff>
      <xdr:row>6</xdr:row>
      <xdr:rowOff>46440</xdr:rowOff>
    </xdr:to>
    <xdr:sp>
      <xdr:nvSpPr>
        <xdr:cNvPr id="29" name="CustomShape 1"/>
        <xdr:cNvSpPr/>
      </xdr:nvSpPr>
      <xdr:spPr>
        <a:xfrm>
          <a:off x="7045200" y="1244880"/>
          <a:ext cx="311400" cy="1443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aaa@aaa.aa.jp" TargetMode="External"/><Relationship Id="rId3" Type="http://schemas.openxmlformats.org/officeDocument/2006/relationships/drawing" Target="../drawings/drawing1.xml"/><Relationship Id="rId4"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5"/>
  <sheetViews>
    <sheetView showFormulas="false" showGridLines="false" showRowColHeaders="true" showZeros="true" rightToLeft="false" tabSelected="true" showOutlineSymbols="true" defaultGridColor="true" view="pageBreakPreview" topLeftCell="A1" colorId="64" zoomScale="70" zoomScaleNormal="100" zoomScalePageLayoutView="70" workbookViewId="0">
      <selection pane="topLeft" activeCell="Z25" activeCellId="0" sqref="Z25"/>
    </sheetView>
  </sheetViews>
  <sheetFormatPr defaultRowHeight="20.1" outlineLevelRow="0" outlineLevelCol="0"/>
  <cols>
    <col collapsed="false" customWidth="true" hidden="false" outlineLevel="0" max="1" min="1" style="0" width="4.78"/>
    <col collapsed="false" customWidth="true" hidden="false" outlineLevel="0" max="2" min="2" style="0" width="11"/>
    <col collapsed="false" customWidth="true" hidden="false" outlineLevel="0" max="12" min="3" style="0" width="2.66"/>
    <col collapsed="false" customWidth="true" hidden="false" outlineLevel="0" max="17" min="13" style="0" width="4.22"/>
    <col collapsed="false" customWidth="true" hidden="false" outlineLevel="0" max="22" min="18" style="0" width="2.66"/>
    <col collapsed="false" customWidth="true" hidden="false" outlineLevel="0" max="23" min="23" style="0" width="12.77"/>
    <col collapsed="false" customWidth="true" hidden="false" outlineLevel="0" max="24" min="24" style="0" width="25.01"/>
    <col collapsed="false" customWidth="true" hidden="false" outlineLevel="0" max="25" min="25" style="0" width="22.44"/>
    <col collapsed="false" customWidth="true" hidden="false" outlineLevel="0" max="26" min="26" style="0" width="21.89"/>
    <col collapsed="false" customWidth="true" hidden="false" outlineLevel="0" max="27" min="27" style="0" width="14.77"/>
    <col collapsed="false" customWidth="true" hidden="false" outlineLevel="0" max="28" min="28" style="0" width="20.89"/>
    <col collapsed="false" customWidth="true" hidden="true" outlineLevel="0" max="29" min="29" style="0" width="9"/>
    <col collapsed="false" customWidth="true" hidden="false" outlineLevel="0" max="1025" min="30" style="0" width="9"/>
  </cols>
  <sheetData>
    <row r="1" customFormat="false" ht="20.1" hidden="false" customHeight="true" outlineLevel="0" collapsed="false">
      <c r="A1" s="1" t="s">
        <v>0</v>
      </c>
      <c r="AC1" s="0" t="s">
        <v>1</v>
      </c>
    </row>
    <row r="2" customFormat="false" ht="9" hidden="false" customHeight="true" outlineLevel="0" collapsed="false">
      <c r="A2" s="2"/>
    </row>
    <row r="3" customFormat="false" ht="20.1" hidden="false" customHeight="true" outlineLevel="0" collapsed="false">
      <c r="A3" s="3" t="s">
        <v>2</v>
      </c>
      <c r="B3" s="4"/>
      <c r="C3" s="4"/>
      <c r="D3" s="4"/>
      <c r="E3" s="4"/>
      <c r="F3" s="4"/>
      <c r="G3" s="4"/>
      <c r="H3" s="4"/>
      <c r="I3" s="4"/>
      <c r="J3" s="4"/>
      <c r="K3" s="4"/>
      <c r="L3" s="4"/>
      <c r="M3" s="4"/>
      <c r="N3" s="4"/>
      <c r="O3" s="4"/>
      <c r="P3" s="4"/>
      <c r="Q3" s="4"/>
      <c r="R3" s="4"/>
      <c r="S3" s="4"/>
      <c r="T3" s="4"/>
      <c r="U3" s="4"/>
      <c r="V3" s="4"/>
      <c r="W3" s="4"/>
      <c r="X3" s="4"/>
      <c r="Y3" s="4"/>
      <c r="Z3" s="4"/>
      <c r="AA3" s="4"/>
    </row>
    <row r="4" s="6" customFormat="true" ht="3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5"/>
    </row>
    <row r="5" customFormat="false" ht="6" hidden="false" customHeight="true" outlineLevel="0" collapsed="false">
      <c r="A5" s="3"/>
      <c r="B5" s="4"/>
      <c r="C5" s="4"/>
      <c r="D5" s="4"/>
      <c r="E5" s="4"/>
      <c r="F5" s="4"/>
      <c r="G5" s="4"/>
      <c r="H5" s="4"/>
      <c r="I5" s="4"/>
      <c r="J5" s="4"/>
      <c r="K5" s="4"/>
      <c r="L5" s="4"/>
      <c r="M5" s="4"/>
      <c r="N5" s="4"/>
      <c r="O5" s="4"/>
      <c r="P5" s="4"/>
      <c r="Q5" s="4"/>
      <c r="R5" s="4"/>
      <c r="S5" s="4"/>
      <c r="T5" s="4"/>
      <c r="U5" s="4"/>
      <c r="V5" s="4"/>
      <c r="W5" s="4"/>
      <c r="X5" s="4"/>
      <c r="Y5" s="4"/>
      <c r="Z5" s="4"/>
      <c r="AA5" s="4"/>
    </row>
    <row r="6" customFormat="false" ht="20.1" hidden="false" customHeight="true" outlineLevel="0" collapsed="false">
      <c r="A6" s="3" t="s">
        <v>4</v>
      </c>
      <c r="B6" s="4"/>
      <c r="C6" s="4"/>
      <c r="D6" s="4"/>
      <c r="E6" s="4"/>
      <c r="F6" s="4"/>
      <c r="G6" s="4"/>
      <c r="H6" s="4"/>
      <c r="I6" s="4"/>
      <c r="J6" s="4"/>
      <c r="K6" s="4"/>
      <c r="L6" s="4"/>
      <c r="M6" s="4"/>
      <c r="N6" s="4"/>
      <c r="O6" s="4"/>
      <c r="P6" s="4"/>
      <c r="Q6" s="4"/>
      <c r="R6" s="4"/>
      <c r="S6" s="4"/>
      <c r="T6" s="4"/>
      <c r="U6" s="4"/>
      <c r="V6" s="4"/>
      <c r="W6" s="4"/>
      <c r="X6" s="4"/>
      <c r="Y6" s="4"/>
      <c r="Z6" s="4"/>
      <c r="AA6" s="4"/>
    </row>
    <row r="7" customFormat="false" ht="12" hidden="false" customHeight="true" outlineLevel="0" collapsed="false">
      <c r="A7" s="7"/>
      <c r="B7" s="4"/>
      <c r="C7" s="4"/>
      <c r="D7" s="4"/>
      <c r="E7" s="4"/>
      <c r="F7" s="4"/>
      <c r="G7" s="4"/>
      <c r="H7" s="4"/>
      <c r="I7" s="4"/>
      <c r="J7" s="4"/>
      <c r="K7" s="4"/>
      <c r="L7" s="4"/>
      <c r="M7" s="4"/>
      <c r="N7" s="4"/>
      <c r="O7" s="4"/>
      <c r="P7" s="4"/>
      <c r="Q7" s="4"/>
      <c r="R7" s="4"/>
      <c r="S7" s="4"/>
      <c r="T7" s="4"/>
      <c r="U7" s="4"/>
      <c r="V7" s="4"/>
      <c r="W7" s="4"/>
      <c r="X7" s="4"/>
      <c r="Y7" s="4"/>
      <c r="Z7" s="4"/>
      <c r="AA7" s="4"/>
    </row>
    <row r="8" customFormat="false" ht="20.1" hidden="false" customHeight="true" outlineLevel="0" collapsed="false">
      <c r="A8" s="3"/>
      <c r="B8" s="4"/>
      <c r="C8" s="4"/>
      <c r="D8" s="4"/>
      <c r="E8" s="4"/>
      <c r="F8" s="4"/>
      <c r="G8" s="4"/>
      <c r="H8" s="4"/>
      <c r="I8" s="4"/>
      <c r="J8" s="4"/>
      <c r="K8" s="4"/>
      <c r="L8" s="4"/>
      <c r="M8" s="4"/>
      <c r="N8" s="4"/>
      <c r="O8" s="4"/>
      <c r="P8" s="4"/>
      <c r="Q8" s="4"/>
      <c r="R8" s="4"/>
      <c r="S8" s="4"/>
      <c r="T8" s="4"/>
      <c r="U8" s="4"/>
      <c r="V8" s="4"/>
      <c r="W8" s="4"/>
      <c r="X8" s="4"/>
      <c r="Y8" s="4"/>
      <c r="Z8" s="4"/>
      <c r="AA8" s="4"/>
    </row>
    <row r="9" customFormat="false" ht="20.1" hidden="false" customHeight="true" outlineLevel="0" collapsed="false">
      <c r="A9" s="3"/>
      <c r="B9" s="4"/>
      <c r="C9" s="4"/>
      <c r="D9" s="4"/>
      <c r="E9" s="4"/>
      <c r="F9" s="4"/>
      <c r="G9" s="4"/>
      <c r="H9" s="4"/>
      <c r="I9" s="4"/>
      <c r="J9" s="4"/>
      <c r="K9" s="4"/>
      <c r="L9" s="4"/>
      <c r="M9" s="4"/>
      <c r="N9" s="4"/>
      <c r="O9" s="4"/>
      <c r="P9" s="4"/>
      <c r="Q9" s="4"/>
      <c r="R9" s="4"/>
      <c r="S9" s="4"/>
      <c r="T9" s="4"/>
      <c r="U9" s="4"/>
      <c r="V9" s="4"/>
      <c r="W9" s="4"/>
      <c r="X9" s="4"/>
      <c r="Y9" s="4"/>
      <c r="Z9" s="4"/>
      <c r="AA9" s="4"/>
    </row>
    <row r="10" customFormat="false" ht="20.1" hidden="false" customHeight="true" outlineLevel="0" collapsed="false">
      <c r="A10" s="3"/>
      <c r="B10" s="4"/>
      <c r="C10" s="4"/>
      <c r="D10" s="4"/>
      <c r="E10" s="4"/>
      <c r="F10" s="4"/>
      <c r="G10" s="4"/>
      <c r="H10" s="4"/>
      <c r="I10" s="4"/>
      <c r="J10" s="4"/>
      <c r="K10" s="4"/>
      <c r="L10" s="4"/>
      <c r="M10" s="4"/>
      <c r="N10" s="4"/>
      <c r="O10" s="4"/>
      <c r="P10" s="4"/>
      <c r="Q10" s="4"/>
      <c r="R10" s="4"/>
      <c r="S10" s="4"/>
      <c r="T10" s="4"/>
      <c r="U10" s="4"/>
      <c r="V10" s="4"/>
      <c r="W10" s="4"/>
      <c r="X10" s="4"/>
      <c r="Y10" s="4"/>
      <c r="Z10" s="4"/>
      <c r="AA10" s="4"/>
    </row>
    <row r="11" customFormat="false" ht="20.1" hidden="false" customHeight="true" outlineLevel="0" collapsed="false">
      <c r="A11" s="3"/>
      <c r="B11" s="4"/>
      <c r="C11" s="4"/>
      <c r="D11" s="4"/>
      <c r="E11" s="4"/>
      <c r="F11" s="4"/>
      <c r="G11" s="4"/>
      <c r="H11" s="4"/>
      <c r="I11" s="4"/>
      <c r="J11" s="4"/>
      <c r="K11" s="4"/>
      <c r="L11" s="4"/>
      <c r="M11" s="4"/>
      <c r="N11" s="4"/>
      <c r="O11" s="4"/>
      <c r="P11" s="4"/>
      <c r="Q11" s="4"/>
      <c r="R11" s="4"/>
      <c r="S11" s="4"/>
      <c r="T11" s="4"/>
      <c r="U11" s="4"/>
      <c r="V11" s="4"/>
      <c r="W11" s="4"/>
      <c r="X11" s="4"/>
      <c r="Y11" s="4"/>
      <c r="Z11" s="4"/>
      <c r="AA11" s="4"/>
    </row>
    <row r="12" customFormat="false" ht="20.1" hidden="false" customHeight="true" outlineLevel="0" collapsed="false">
      <c r="A12" s="3"/>
      <c r="B12" s="4"/>
      <c r="C12" s="4"/>
      <c r="D12" s="4"/>
      <c r="E12" s="4"/>
      <c r="F12" s="4"/>
      <c r="G12" s="4"/>
      <c r="H12" s="4"/>
      <c r="I12" s="4"/>
      <c r="J12" s="4"/>
      <c r="K12" s="4"/>
      <c r="L12" s="4"/>
      <c r="M12" s="4"/>
      <c r="N12" s="4"/>
      <c r="O12" s="4"/>
      <c r="P12" s="4"/>
      <c r="Q12" s="4"/>
      <c r="R12" s="4"/>
      <c r="S12" s="4"/>
      <c r="T12" s="4"/>
      <c r="U12" s="4"/>
      <c r="V12" s="4"/>
      <c r="W12" s="4"/>
      <c r="X12" s="4"/>
      <c r="Y12" s="4"/>
      <c r="Z12" s="4"/>
      <c r="AA12" s="4"/>
    </row>
    <row r="13" customFormat="false" ht="20.1" hidden="false" customHeight="true" outlineLevel="0" collapsed="false">
      <c r="A13" s="3"/>
      <c r="B13" s="4"/>
      <c r="C13" s="4"/>
      <c r="D13" s="4"/>
      <c r="E13" s="4"/>
      <c r="F13" s="4"/>
      <c r="G13" s="4"/>
      <c r="H13" s="4"/>
      <c r="I13" s="4"/>
      <c r="J13" s="4"/>
      <c r="K13" s="4"/>
      <c r="L13" s="4"/>
      <c r="M13" s="4"/>
      <c r="N13" s="4"/>
      <c r="O13" s="4"/>
      <c r="P13" s="4"/>
      <c r="Q13" s="4"/>
      <c r="R13" s="4"/>
      <c r="S13" s="4"/>
      <c r="T13" s="4"/>
      <c r="U13" s="4"/>
      <c r="V13" s="4"/>
      <c r="W13" s="4"/>
      <c r="X13" s="4"/>
      <c r="Y13" s="4"/>
      <c r="Z13" s="4"/>
      <c r="AA13" s="4"/>
    </row>
    <row r="14" customFormat="false" ht="13.5" hidden="false" customHeight="true" outlineLevel="0" collapsed="false">
      <c r="A14" s="3"/>
      <c r="B14" s="4"/>
      <c r="C14" s="4"/>
      <c r="D14" s="4"/>
      <c r="E14" s="4"/>
      <c r="F14" s="4"/>
      <c r="G14" s="4"/>
      <c r="H14" s="4"/>
      <c r="I14" s="4"/>
      <c r="J14" s="4"/>
      <c r="K14" s="4"/>
      <c r="L14" s="4"/>
      <c r="M14" s="4"/>
      <c r="N14" s="4"/>
      <c r="O14" s="4"/>
      <c r="P14" s="4"/>
      <c r="Q14" s="4"/>
      <c r="R14" s="4"/>
      <c r="S14" s="4"/>
      <c r="T14" s="4"/>
      <c r="U14" s="4"/>
      <c r="V14" s="4"/>
      <c r="W14" s="4"/>
      <c r="X14" s="4"/>
      <c r="Y14" s="4"/>
      <c r="Z14" s="4"/>
      <c r="AA14" s="4"/>
    </row>
    <row r="15" customFormat="false" ht="35.25" hidden="false" customHeight="true" outlineLevel="0" collapsed="false">
      <c r="A15" s="8" t="s">
        <v>5</v>
      </c>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3"/>
      <c r="B16" s="4"/>
      <c r="C16" s="4"/>
      <c r="D16" s="4"/>
      <c r="E16" s="4"/>
      <c r="F16" s="4"/>
      <c r="G16" s="4"/>
      <c r="H16" s="4"/>
      <c r="I16" s="4"/>
      <c r="J16" s="4"/>
      <c r="K16" s="4"/>
      <c r="L16" s="4"/>
      <c r="M16" s="4"/>
      <c r="N16" s="4"/>
      <c r="O16" s="4"/>
      <c r="P16" s="4"/>
      <c r="Q16" s="4"/>
      <c r="R16" s="4"/>
      <c r="S16" s="4"/>
      <c r="T16" s="4"/>
      <c r="U16" s="4"/>
      <c r="V16" s="4"/>
      <c r="W16" s="4"/>
      <c r="X16" s="4"/>
      <c r="Y16" s="4"/>
      <c r="Z16" s="4"/>
      <c r="AA16" s="4"/>
    </row>
    <row r="17" customFormat="false" ht="13.5" hidden="false" customHeight="true" outlineLevel="0" collapsed="false">
      <c r="A17" s="3"/>
      <c r="B17" s="4"/>
      <c r="C17" s="4"/>
      <c r="D17" s="4"/>
      <c r="E17" s="4"/>
      <c r="F17" s="4"/>
      <c r="G17" s="4"/>
      <c r="H17" s="4"/>
      <c r="I17" s="4"/>
      <c r="J17" s="4"/>
      <c r="K17" s="4"/>
      <c r="L17" s="4"/>
      <c r="M17" s="4"/>
      <c r="N17" s="4"/>
      <c r="O17" s="4"/>
      <c r="P17" s="4"/>
      <c r="Q17" s="4"/>
      <c r="R17" s="4"/>
      <c r="S17" s="4"/>
      <c r="T17" s="4"/>
      <c r="U17" s="4"/>
      <c r="V17" s="4"/>
      <c r="W17" s="4"/>
      <c r="X17" s="4"/>
      <c r="Y17" s="4"/>
      <c r="Z17" s="4"/>
      <c r="AA17" s="4"/>
    </row>
    <row r="18" customFormat="false" ht="13.5" hidden="false" customHeight="true" outlineLevel="0" collapsed="false">
      <c r="A18" s="3"/>
      <c r="B18" s="4"/>
      <c r="C18" s="4"/>
      <c r="D18" s="4"/>
      <c r="E18" s="4"/>
      <c r="F18" s="4"/>
      <c r="G18" s="4"/>
      <c r="H18" s="4"/>
      <c r="I18" s="4"/>
      <c r="J18" s="4"/>
      <c r="K18" s="4"/>
      <c r="L18" s="4"/>
      <c r="M18" s="4"/>
      <c r="N18" s="4"/>
      <c r="O18" s="4"/>
      <c r="P18" s="4"/>
      <c r="Q18" s="4"/>
      <c r="R18" s="4"/>
      <c r="S18" s="4"/>
      <c r="T18" s="4"/>
      <c r="U18" s="4"/>
      <c r="V18" s="4"/>
      <c r="W18" s="4"/>
      <c r="X18" s="4"/>
      <c r="Y18" s="4"/>
      <c r="Z18" s="4"/>
      <c r="AA18" s="4"/>
    </row>
    <row r="19" customFormat="false" ht="13.5" hidden="false" customHeight="true" outlineLevel="0" collapsed="false">
      <c r="A19" s="3"/>
      <c r="B19" s="4"/>
      <c r="C19" s="4"/>
      <c r="D19" s="4"/>
      <c r="E19" s="4"/>
      <c r="F19" s="4"/>
      <c r="G19" s="4"/>
      <c r="H19" s="4"/>
      <c r="I19" s="4"/>
      <c r="J19" s="4"/>
      <c r="K19" s="4"/>
      <c r="L19" s="4"/>
      <c r="M19" s="4"/>
      <c r="N19" s="4"/>
      <c r="O19" s="4"/>
      <c r="P19" s="4"/>
      <c r="Q19" s="4"/>
      <c r="R19" s="4"/>
      <c r="S19" s="4"/>
      <c r="T19" s="4"/>
      <c r="U19" s="4"/>
      <c r="V19" s="4"/>
      <c r="W19" s="4"/>
      <c r="X19" s="4"/>
      <c r="Y19" s="4"/>
      <c r="Z19" s="4"/>
      <c r="AA19" s="4"/>
    </row>
    <row r="20" customFormat="false" ht="13.5" hidden="false" customHeight="true" outlineLevel="0" collapsed="false">
      <c r="A20" s="3"/>
      <c r="B20" s="4"/>
      <c r="C20" s="4"/>
      <c r="D20" s="4"/>
      <c r="E20" s="4"/>
      <c r="F20" s="4"/>
      <c r="G20" s="4"/>
      <c r="H20" s="4"/>
      <c r="I20" s="4"/>
      <c r="J20" s="4"/>
      <c r="K20" s="4"/>
      <c r="L20" s="4"/>
      <c r="M20" s="4"/>
      <c r="N20" s="4"/>
      <c r="O20" s="4"/>
      <c r="P20" s="4"/>
      <c r="Q20" s="4"/>
      <c r="R20" s="4"/>
      <c r="S20" s="4"/>
      <c r="T20" s="4"/>
      <c r="U20" s="4"/>
      <c r="V20" s="4"/>
      <c r="W20" s="4"/>
      <c r="X20" s="4"/>
      <c r="Y20" s="4"/>
      <c r="Z20" s="4"/>
      <c r="AA20" s="4"/>
    </row>
    <row r="21" customFormat="false" ht="13.5" hidden="false" customHeight="true" outlineLevel="0" collapsed="false">
      <c r="A21" s="3"/>
      <c r="B21" s="4"/>
      <c r="C21" s="4"/>
      <c r="D21" s="4"/>
      <c r="E21" s="4"/>
      <c r="F21" s="4"/>
      <c r="G21" s="4"/>
      <c r="H21" s="4"/>
      <c r="I21" s="4"/>
      <c r="J21" s="4"/>
      <c r="K21" s="4"/>
      <c r="L21" s="4"/>
      <c r="M21" s="4"/>
      <c r="N21" s="4"/>
      <c r="O21" s="4"/>
      <c r="P21" s="4"/>
      <c r="Q21" s="4"/>
      <c r="R21" s="4"/>
      <c r="S21" s="4"/>
      <c r="T21" s="4"/>
      <c r="U21" s="4"/>
      <c r="V21" s="4"/>
      <c r="W21" s="4"/>
      <c r="X21" s="4"/>
      <c r="Y21" s="4"/>
      <c r="Z21" s="4"/>
      <c r="AA21" s="4"/>
    </row>
    <row r="22" customFormat="false" ht="13.5" hidden="false" customHeight="true" outlineLevel="0" collapsed="false">
      <c r="A22" s="3"/>
      <c r="B22" s="4"/>
      <c r="C22" s="4"/>
      <c r="D22" s="4"/>
      <c r="E22" s="4"/>
      <c r="F22" s="4"/>
      <c r="G22" s="4"/>
      <c r="H22" s="4"/>
      <c r="I22" s="4"/>
      <c r="J22" s="4"/>
      <c r="K22" s="4"/>
      <c r="L22" s="4"/>
      <c r="M22" s="4"/>
      <c r="N22" s="4"/>
      <c r="O22" s="4"/>
      <c r="P22" s="4"/>
      <c r="Q22" s="4"/>
      <c r="R22" s="4"/>
      <c r="S22" s="4"/>
      <c r="T22" s="4"/>
      <c r="U22" s="4"/>
      <c r="V22" s="4"/>
      <c r="W22" s="4"/>
      <c r="X22" s="4"/>
      <c r="Y22" s="4"/>
      <c r="Z22" s="4"/>
      <c r="AA22" s="4"/>
    </row>
    <row r="23" customFormat="false" ht="13.5" hidden="false" customHeight="true" outlineLevel="0" collapsed="false">
      <c r="A23" s="3"/>
      <c r="B23" s="4"/>
      <c r="C23" s="4"/>
      <c r="D23" s="4"/>
      <c r="E23" s="4"/>
      <c r="F23" s="4"/>
      <c r="G23" s="4"/>
      <c r="H23" s="4"/>
      <c r="I23" s="4"/>
      <c r="J23" s="4"/>
      <c r="K23" s="4"/>
      <c r="L23" s="4"/>
      <c r="M23" s="4"/>
      <c r="N23" s="4"/>
      <c r="O23" s="4"/>
      <c r="P23" s="4"/>
      <c r="Q23" s="4"/>
      <c r="R23" s="4"/>
      <c r="S23" s="4"/>
      <c r="T23" s="4"/>
      <c r="U23" s="4"/>
      <c r="V23" s="4"/>
      <c r="W23" s="4"/>
      <c r="X23" s="4"/>
      <c r="Y23" s="4"/>
      <c r="Z23" s="4"/>
      <c r="AA23" s="4"/>
    </row>
    <row r="24" customFormat="false" ht="13.5" hidden="false" customHeight="true" outlineLevel="0" collapsed="false">
      <c r="A24" s="3"/>
      <c r="B24" s="4"/>
      <c r="C24" s="4"/>
      <c r="D24" s="4"/>
      <c r="E24" s="4"/>
      <c r="F24" s="4"/>
      <c r="G24" s="4"/>
      <c r="H24" s="4"/>
      <c r="I24" s="4"/>
      <c r="J24" s="4"/>
      <c r="K24" s="4"/>
      <c r="L24" s="4"/>
      <c r="M24" s="4"/>
      <c r="N24" s="4"/>
      <c r="O24" s="4"/>
      <c r="P24" s="4"/>
      <c r="Q24" s="4"/>
      <c r="R24" s="4"/>
      <c r="S24" s="4"/>
      <c r="T24" s="4"/>
      <c r="U24" s="4"/>
      <c r="V24" s="4"/>
      <c r="W24" s="4"/>
      <c r="X24" s="4"/>
      <c r="Y24" s="4"/>
      <c r="Z24" s="4"/>
      <c r="AA24" s="4"/>
    </row>
    <row r="25" customFormat="false" ht="13.5" hidden="false" customHeight="true" outlineLevel="0" collapsed="false">
      <c r="A25" s="3"/>
      <c r="B25" s="4"/>
      <c r="C25" s="4"/>
      <c r="D25" s="4"/>
      <c r="E25" s="4"/>
      <c r="F25" s="4"/>
      <c r="G25" s="4"/>
      <c r="H25" s="4"/>
      <c r="I25" s="4"/>
      <c r="J25" s="4"/>
      <c r="K25" s="4"/>
      <c r="L25" s="4"/>
      <c r="M25" s="4"/>
      <c r="N25" s="4"/>
      <c r="O25" s="4"/>
      <c r="P25" s="4"/>
      <c r="Q25" s="4"/>
      <c r="R25" s="4"/>
      <c r="S25" s="4"/>
      <c r="T25" s="4"/>
      <c r="U25" s="4"/>
      <c r="V25" s="4"/>
      <c r="W25" s="4"/>
      <c r="X25" s="4"/>
      <c r="Y25" s="4"/>
      <c r="Z25" s="4"/>
      <c r="AA25" s="4"/>
    </row>
    <row r="26" customFormat="false" ht="13.5" hidden="false" customHeight="true" outlineLevel="0" collapsed="false">
      <c r="A26" s="3"/>
      <c r="B26" s="4"/>
      <c r="C26" s="4"/>
      <c r="D26" s="4"/>
      <c r="E26" s="4"/>
      <c r="F26" s="4"/>
      <c r="G26" s="4"/>
      <c r="H26" s="4"/>
      <c r="I26" s="4"/>
      <c r="J26" s="4"/>
      <c r="K26" s="4"/>
      <c r="L26" s="4"/>
      <c r="M26" s="4"/>
      <c r="N26" s="4"/>
      <c r="O26" s="4"/>
      <c r="P26" s="4"/>
      <c r="Q26" s="4"/>
      <c r="R26" s="4"/>
      <c r="S26" s="4"/>
      <c r="T26" s="4"/>
      <c r="U26" s="4"/>
      <c r="V26" s="4"/>
      <c r="W26" s="4"/>
      <c r="X26" s="4"/>
      <c r="Y26" s="4"/>
      <c r="Z26" s="4"/>
      <c r="AA26" s="4"/>
    </row>
    <row r="27" customFormat="false" ht="13.5" hidden="false" customHeight="true" outlineLevel="0" collapsed="false">
      <c r="A27" s="3"/>
      <c r="B27" s="4"/>
      <c r="C27" s="4"/>
      <c r="D27" s="4"/>
      <c r="E27" s="4"/>
      <c r="F27" s="4"/>
      <c r="G27" s="4"/>
      <c r="H27" s="4"/>
      <c r="I27" s="4"/>
      <c r="J27" s="4"/>
      <c r="K27" s="4"/>
      <c r="L27" s="4"/>
      <c r="M27" s="4"/>
      <c r="N27" s="4"/>
      <c r="O27" s="4"/>
      <c r="P27" s="4"/>
      <c r="Q27" s="4"/>
      <c r="R27" s="4"/>
      <c r="S27" s="4"/>
      <c r="T27" s="4"/>
      <c r="U27" s="4"/>
      <c r="V27" s="4"/>
      <c r="W27" s="4"/>
      <c r="X27" s="4"/>
      <c r="Y27" s="4"/>
      <c r="Z27" s="4"/>
      <c r="AA27" s="4"/>
    </row>
    <row r="28" customFormat="false" ht="13.5" hidden="false" customHeight="true" outlineLevel="0" collapsed="false">
      <c r="A28" s="3"/>
      <c r="B28" s="4"/>
      <c r="C28" s="4"/>
      <c r="D28" s="4"/>
      <c r="E28" s="4"/>
      <c r="F28" s="4"/>
      <c r="G28" s="4"/>
      <c r="H28" s="4"/>
      <c r="I28" s="4"/>
      <c r="J28" s="4"/>
      <c r="K28" s="4"/>
      <c r="L28" s="4"/>
      <c r="M28" s="4"/>
      <c r="N28" s="4"/>
      <c r="O28" s="4"/>
      <c r="P28" s="4"/>
      <c r="Q28" s="4"/>
      <c r="R28" s="4"/>
      <c r="S28" s="4"/>
      <c r="T28" s="4"/>
      <c r="U28" s="4"/>
      <c r="V28" s="4"/>
      <c r="W28" s="4"/>
      <c r="X28" s="4"/>
      <c r="Y28" s="4"/>
      <c r="Z28" s="4"/>
      <c r="AA28" s="4"/>
    </row>
    <row r="29" customFormat="false" ht="13.5" hidden="false" customHeight="true" outlineLevel="0" collapsed="false">
      <c r="A29" s="3"/>
      <c r="B29" s="4"/>
      <c r="C29" s="4"/>
      <c r="D29" s="4"/>
      <c r="E29" s="4"/>
      <c r="F29" s="4"/>
      <c r="G29" s="4"/>
      <c r="H29" s="4"/>
      <c r="I29" s="4"/>
      <c r="J29" s="4"/>
      <c r="K29" s="4"/>
      <c r="L29" s="4"/>
      <c r="M29" s="4"/>
      <c r="N29" s="4"/>
      <c r="O29" s="4"/>
      <c r="P29" s="4"/>
      <c r="Q29" s="4"/>
      <c r="R29" s="4"/>
      <c r="S29" s="4"/>
      <c r="T29" s="4"/>
      <c r="U29" s="4"/>
      <c r="V29" s="4"/>
      <c r="W29" s="4"/>
      <c r="X29" s="4"/>
      <c r="Y29" s="4"/>
      <c r="Z29" s="4"/>
      <c r="AA29" s="4"/>
    </row>
    <row r="30" customFormat="false" ht="13.5" hidden="false" customHeight="true" outlineLevel="0" collapsed="false">
      <c r="A30" s="3"/>
      <c r="B30" s="4"/>
      <c r="C30" s="4"/>
      <c r="D30" s="4"/>
      <c r="E30" s="4"/>
      <c r="F30" s="4"/>
      <c r="G30" s="4"/>
      <c r="H30" s="4"/>
      <c r="I30" s="4"/>
      <c r="J30" s="4"/>
      <c r="K30" s="4"/>
      <c r="L30" s="4"/>
      <c r="M30" s="4"/>
      <c r="N30" s="4"/>
      <c r="O30" s="4"/>
      <c r="P30" s="4"/>
      <c r="Q30" s="4"/>
      <c r="R30" s="4"/>
      <c r="S30" s="4"/>
      <c r="T30" s="4"/>
      <c r="U30" s="4"/>
      <c r="V30" s="4"/>
      <c r="W30" s="4"/>
      <c r="X30" s="4"/>
      <c r="Y30" s="4"/>
      <c r="Z30" s="4"/>
      <c r="AA30" s="4"/>
    </row>
    <row r="31" customFormat="false" ht="20.1" hidden="false" customHeight="true" outlineLevel="0" collapsed="false">
      <c r="A31" s="9" t="s">
        <v>6</v>
      </c>
      <c r="B31" s="4"/>
      <c r="C31" s="4"/>
      <c r="D31" s="4"/>
      <c r="E31" s="4"/>
      <c r="F31" s="4"/>
      <c r="G31" s="4"/>
      <c r="H31" s="4"/>
      <c r="I31" s="4"/>
      <c r="J31" s="4"/>
      <c r="K31" s="4"/>
      <c r="L31" s="4"/>
      <c r="M31" s="4"/>
      <c r="N31" s="4"/>
      <c r="O31" s="4"/>
      <c r="P31" s="4"/>
      <c r="Q31" s="4"/>
      <c r="R31" s="4"/>
      <c r="S31" s="4"/>
      <c r="T31" s="4"/>
      <c r="U31" s="4"/>
      <c r="V31" s="4"/>
      <c r="W31" s="4"/>
      <c r="X31" s="4"/>
      <c r="Y31" s="4"/>
      <c r="Z31" s="4"/>
      <c r="AA31" s="4"/>
    </row>
    <row r="32" customFormat="false" ht="20.1" hidden="false" customHeight="true" outlineLevel="0" collapsed="false">
      <c r="A32" s="4"/>
      <c r="B32" s="3" t="s">
        <v>7</v>
      </c>
      <c r="C32" s="4"/>
      <c r="D32" s="4"/>
      <c r="E32" s="4"/>
      <c r="F32" s="4"/>
      <c r="G32" s="4"/>
      <c r="H32" s="4"/>
      <c r="I32" s="4"/>
      <c r="J32" s="4"/>
      <c r="K32" s="4"/>
      <c r="L32" s="4"/>
      <c r="M32" s="4"/>
      <c r="N32" s="4"/>
      <c r="O32" s="4"/>
      <c r="P32" s="4"/>
      <c r="Q32" s="4"/>
      <c r="R32" s="4"/>
      <c r="S32" s="4"/>
      <c r="T32" s="4"/>
      <c r="U32" s="4"/>
      <c r="V32" s="4"/>
      <c r="W32" s="4"/>
      <c r="X32" s="4"/>
      <c r="Y32" s="4"/>
      <c r="Z32" s="4"/>
      <c r="AA32" s="4"/>
    </row>
    <row r="33" customFormat="false" ht="20.1" hidden="false" customHeight="true" outlineLevel="0" collapsed="false">
      <c r="A33" s="4"/>
      <c r="B33" s="10" t="s">
        <v>8</v>
      </c>
      <c r="C33" s="11" t="s">
        <v>9</v>
      </c>
      <c r="D33" s="11"/>
      <c r="E33" s="11"/>
      <c r="F33" s="11"/>
      <c r="G33" s="11"/>
      <c r="H33" s="11"/>
      <c r="I33" s="11"/>
      <c r="J33" s="11"/>
      <c r="K33" s="11"/>
      <c r="L33" s="11"/>
      <c r="M33" s="4"/>
      <c r="N33" s="4"/>
      <c r="O33" s="4"/>
      <c r="P33" s="4"/>
      <c r="Q33" s="4"/>
      <c r="R33" s="4"/>
      <c r="S33" s="4"/>
      <c r="T33" s="4"/>
      <c r="U33" s="4"/>
      <c r="V33" s="4"/>
      <c r="W33" s="4"/>
      <c r="X33" s="4"/>
      <c r="Y33" s="4"/>
      <c r="Z33" s="4"/>
      <c r="AA33" s="4"/>
    </row>
    <row r="34" customFormat="false" ht="13.5" hidden="false" customHeight="true" outlineLevel="0" collapsed="false">
      <c r="A34" s="4"/>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customFormat="false" ht="20.1" hidden="false" customHeight="true" outlineLevel="0" collapsed="false">
      <c r="A35" s="9" t="s">
        <v>10</v>
      </c>
      <c r="B35" s="4"/>
      <c r="C35" s="4"/>
      <c r="D35" s="4"/>
      <c r="E35" s="4"/>
      <c r="F35" s="4"/>
      <c r="G35" s="4"/>
      <c r="H35" s="4"/>
      <c r="I35" s="4"/>
      <c r="J35" s="4"/>
      <c r="K35" s="4"/>
      <c r="L35" s="4"/>
      <c r="M35" s="4"/>
      <c r="N35" s="4"/>
      <c r="O35" s="4"/>
      <c r="P35" s="4"/>
      <c r="Q35" s="4"/>
      <c r="R35" s="4"/>
      <c r="S35" s="4"/>
      <c r="T35" s="4"/>
      <c r="U35" s="4"/>
      <c r="V35" s="4"/>
      <c r="W35" s="4"/>
      <c r="X35" s="4"/>
      <c r="Y35" s="4"/>
      <c r="Z35" s="4"/>
      <c r="AA35" s="4"/>
    </row>
    <row r="36" customFormat="false" ht="20.1" hidden="false" customHeight="true" outlineLevel="0" collapsed="false">
      <c r="A36" s="4"/>
      <c r="B36" s="3" t="s">
        <v>11</v>
      </c>
      <c r="C36" s="4"/>
      <c r="D36" s="4"/>
      <c r="E36" s="4"/>
      <c r="F36" s="4"/>
      <c r="G36" s="4"/>
      <c r="H36" s="4"/>
      <c r="I36" s="4"/>
      <c r="J36" s="4"/>
      <c r="K36" s="4"/>
      <c r="L36" s="4"/>
      <c r="M36" s="4"/>
      <c r="N36" s="4"/>
      <c r="O36" s="4"/>
      <c r="P36" s="4"/>
      <c r="Q36" s="4"/>
      <c r="R36" s="4"/>
      <c r="S36" s="4"/>
      <c r="T36" s="4"/>
      <c r="U36" s="4"/>
      <c r="V36" s="4"/>
      <c r="W36" s="4"/>
      <c r="X36" s="4"/>
      <c r="Y36" s="4"/>
      <c r="Z36" s="4"/>
      <c r="AA36" s="4"/>
    </row>
    <row r="37" customFormat="false" ht="20.1" hidden="false" customHeight="true" outlineLevel="0" collapsed="false">
      <c r="A37" s="4"/>
      <c r="B37" s="14" t="s">
        <v>12</v>
      </c>
      <c r="C37" s="15" t="s">
        <v>13</v>
      </c>
      <c r="D37" s="15"/>
      <c r="E37" s="15"/>
      <c r="F37" s="15"/>
      <c r="G37" s="15"/>
      <c r="H37" s="15"/>
      <c r="I37" s="15"/>
      <c r="J37" s="15"/>
      <c r="K37" s="15"/>
      <c r="L37" s="15"/>
      <c r="M37" s="16" t="s">
        <v>14</v>
      </c>
      <c r="N37" s="16"/>
      <c r="O37" s="16"/>
      <c r="P37" s="16"/>
      <c r="Q37" s="16"/>
      <c r="R37" s="16"/>
      <c r="S37" s="16"/>
      <c r="T37" s="16"/>
      <c r="U37" s="16"/>
      <c r="V37" s="16"/>
      <c r="W37" s="16"/>
      <c r="X37" s="16"/>
      <c r="Y37" s="4"/>
      <c r="Z37" s="4"/>
      <c r="AA37" s="4"/>
    </row>
    <row r="38" customFormat="false" ht="20.1" hidden="false" customHeight="true" outlineLevel="0" collapsed="false">
      <c r="A38" s="4"/>
      <c r="B38" s="17"/>
      <c r="C38" s="15" t="s">
        <v>15</v>
      </c>
      <c r="D38" s="15"/>
      <c r="E38" s="15"/>
      <c r="F38" s="15"/>
      <c r="G38" s="15"/>
      <c r="H38" s="15"/>
      <c r="I38" s="15"/>
      <c r="J38" s="15"/>
      <c r="K38" s="15"/>
      <c r="L38" s="15"/>
      <c r="M38" s="18" t="s">
        <v>14</v>
      </c>
      <c r="N38" s="18"/>
      <c r="O38" s="18"/>
      <c r="P38" s="18"/>
      <c r="Q38" s="18"/>
      <c r="R38" s="18"/>
      <c r="S38" s="18"/>
      <c r="T38" s="18"/>
      <c r="U38" s="18"/>
      <c r="V38" s="18"/>
      <c r="W38" s="18"/>
      <c r="X38" s="18"/>
      <c r="Y38" s="4"/>
      <c r="Z38" s="4"/>
      <c r="AA38" s="4"/>
      <c r="AC38" s="0" t="s">
        <v>16</v>
      </c>
    </row>
    <row r="39" customFormat="false" ht="20.1" hidden="false" customHeight="true" outlineLevel="0" collapsed="false">
      <c r="A39" s="4"/>
      <c r="B39" s="14" t="s">
        <v>17</v>
      </c>
      <c r="C39" s="15" t="s">
        <v>18</v>
      </c>
      <c r="D39" s="15"/>
      <c r="E39" s="15"/>
      <c r="F39" s="15"/>
      <c r="G39" s="15"/>
      <c r="H39" s="15"/>
      <c r="I39" s="15"/>
      <c r="J39" s="15"/>
      <c r="K39" s="15"/>
      <c r="L39" s="15"/>
      <c r="M39" s="19" t="n">
        <v>1</v>
      </c>
      <c r="N39" s="20" t="n">
        <v>0</v>
      </c>
      <c r="O39" s="20" t="n">
        <v>0</v>
      </c>
      <c r="P39" s="21" t="s">
        <v>19</v>
      </c>
      <c r="Q39" s="20" t="n">
        <v>1</v>
      </c>
      <c r="R39" s="20" t="n">
        <v>2</v>
      </c>
      <c r="S39" s="20" t="n">
        <v>3</v>
      </c>
      <c r="T39" s="22" t="n">
        <v>4</v>
      </c>
      <c r="U39" s="23"/>
      <c r="V39" s="24"/>
      <c r="W39" s="24"/>
      <c r="X39" s="24"/>
      <c r="Y39" s="4"/>
      <c r="Z39" s="4"/>
      <c r="AA39" s="4"/>
      <c r="AC39" s="0" t="str">
        <f aca="false">CONCATENATE(M39,N39,O39,P39,Q39,R39,S39,T39)</f>
        <v>100－1234</v>
      </c>
    </row>
    <row r="40" customFormat="false" ht="20.1" hidden="false" customHeight="true" outlineLevel="0" collapsed="false">
      <c r="A40" s="4"/>
      <c r="B40" s="25"/>
      <c r="C40" s="15" t="s">
        <v>20</v>
      </c>
      <c r="D40" s="15"/>
      <c r="E40" s="15"/>
      <c r="F40" s="15"/>
      <c r="G40" s="15"/>
      <c r="H40" s="15"/>
      <c r="I40" s="15"/>
      <c r="J40" s="15"/>
      <c r="K40" s="15"/>
      <c r="L40" s="15"/>
      <c r="M40" s="26" t="s">
        <v>21</v>
      </c>
      <c r="N40" s="26"/>
      <c r="O40" s="26"/>
      <c r="P40" s="26"/>
      <c r="Q40" s="26"/>
      <c r="R40" s="26"/>
      <c r="S40" s="26"/>
      <c r="T40" s="26"/>
      <c r="U40" s="26"/>
      <c r="V40" s="26"/>
      <c r="W40" s="26"/>
      <c r="X40" s="26"/>
      <c r="Y40" s="4"/>
      <c r="Z40" s="4"/>
      <c r="AA40" s="4"/>
    </row>
    <row r="41" customFormat="false" ht="20.1" hidden="false" customHeight="true" outlineLevel="0" collapsed="false">
      <c r="A41" s="4"/>
      <c r="B41" s="17"/>
      <c r="C41" s="15" t="s">
        <v>22</v>
      </c>
      <c r="D41" s="15"/>
      <c r="E41" s="15"/>
      <c r="F41" s="15"/>
      <c r="G41" s="15"/>
      <c r="H41" s="15"/>
      <c r="I41" s="15"/>
      <c r="J41" s="15"/>
      <c r="K41" s="15"/>
      <c r="L41" s="15"/>
      <c r="M41" s="26" t="s">
        <v>23</v>
      </c>
      <c r="N41" s="26"/>
      <c r="O41" s="26"/>
      <c r="P41" s="26"/>
      <c r="Q41" s="26"/>
      <c r="R41" s="26"/>
      <c r="S41" s="26"/>
      <c r="T41" s="26"/>
      <c r="U41" s="26"/>
      <c r="V41" s="26"/>
      <c r="W41" s="26"/>
      <c r="X41" s="26"/>
      <c r="Y41" s="4"/>
      <c r="Z41" s="4"/>
      <c r="AA41" s="4"/>
    </row>
    <row r="42" customFormat="false" ht="20.1" hidden="false" customHeight="true" outlineLevel="0" collapsed="false">
      <c r="A42" s="4"/>
      <c r="B42" s="14" t="s">
        <v>24</v>
      </c>
      <c r="C42" s="15" t="s">
        <v>25</v>
      </c>
      <c r="D42" s="15"/>
      <c r="E42" s="15"/>
      <c r="F42" s="15"/>
      <c r="G42" s="15"/>
      <c r="H42" s="15"/>
      <c r="I42" s="15"/>
      <c r="J42" s="15"/>
      <c r="K42" s="15"/>
      <c r="L42" s="15"/>
      <c r="M42" s="27" t="s">
        <v>26</v>
      </c>
      <c r="N42" s="27"/>
      <c r="O42" s="27"/>
      <c r="P42" s="27"/>
      <c r="Q42" s="27"/>
      <c r="R42" s="27"/>
      <c r="S42" s="27"/>
      <c r="T42" s="27"/>
      <c r="U42" s="27"/>
      <c r="V42" s="27"/>
      <c r="W42" s="27"/>
      <c r="X42" s="27"/>
      <c r="Y42" s="4"/>
      <c r="Z42" s="4"/>
      <c r="AA42" s="4"/>
    </row>
    <row r="43" customFormat="false" ht="20.1" hidden="false" customHeight="true" outlineLevel="0" collapsed="false">
      <c r="A43" s="4"/>
      <c r="B43" s="17"/>
      <c r="C43" s="15" t="s">
        <v>27</v>
      </c>
      <c r="D43" s="15"/>
      <c r="E43" s="15"/>
      <c r="F43" s="15"/>
      <c r="G43" s="15"/>
      <c r="H43" s="15"/>
      <c r="I43" s="15"/>
      <c r="J43" s="15"/>
      <c r="K43" s="15"/>
      <c r="L43" s="15"/>
      <c r="M43" s="28" t="s">
        <v>28</v>
      </c>
      <c r="N43" s="28"/>
      <c r="O43" s="28"/>
      <c r="P43" s="28"/>
      <c r="Q43" s="28"/>
      <c r="R43" s="28"/>
      <c r="S43" s="28"/>
      <c r="T43" s="28"/>
      <c r="U43" s="28"/>
      <c r="V43" s="28"/>
      <c r="W43" s="28"/>
      <c r="X43" s="28"/>
      <c r="Y43" s="4"/>
      <c r="Z43" s="4"/>
      <c r="AA43" s="4"/>
    </row>
    <row r="44" customFormat="false" ht="20.1" hidden="false" customHeight="true" outlineLevel="0" collapsed="false">
      <c r="A44" s="4"/>
      <c r="B44" s="29" t="s">
        <v>29</v>
      </c>
      <c r="C44" s="15" t="s">
        <v>13</v>
      </c>
      <c r="D44" s="15"/>
      <c r="E44" s="15"/>
      <c r="F44" s="15"/>
      <c r="G44" s="15"/>
      <c r="H44" s="15"/>
      <c r="I44" s="15"/>
      <c r="J44" s="15"/>
      <c r="K44" s="15"/>
      <c r="L44" s="15"/>
      <c r="M44" s="27" t="s">
        <v>30</v>
      </c>
      <c r="N44" s="27"/>
      <c r="O44" s="27"/>
      <c r="P44" s="27"/>
      <c r="Q44" s="27"/>
      <c r="R44" s="27"/>
      <c r="S44" s="27"/>
      <c r="T44" s="27"/>
      <c r="U44" s="27"/>
      <c r="V44" s="27"/>
      <c r="W44" s="27"/>
      <c r="X44" s="27"/>
      <c r="Y44" s="4"/>
      <c r="Z44" s="4"/>
      <c r="AA44" s="4"/>
    </row>
    <row r="45" customFormat="false" ht="20.1" hidden="false" customHeight="true" outlineLevel="0" collapsed="false">
      <c r="A45" s="4"/>
      <c r="B45" s="29"/>
      <c r="C45" s="30" t="s">
        <v>27</v>
      </c>
      <c r="D45" s="30"/>
      <c r="E45" s="30"/>
      <c r="F45" s="30"/>
      <c r="G45" s="30"/>
      <c r="H45" s="30"/>
      <c r="I45" s="30"/>
      <c r="J45" s="30"/>
      <c r="K45" s="30"/>
      <c r="L45" s="30"/>
      <c r="M45" s="27" t="s">
        <v>31</v>
      </c>
      <c r="N45" s="27"/>
      <c r="O45" s="27"/>
      <c r="P45" s="27"/>
      <c r="Q45" s="27"/>
      <c r="R45" s="27"/>
      <c r="S45" s="27"/>
      <c r="T45" s="27"/>
      <c r="U45" s="27"/>
      <c r="V45" s="27"/>
      <c r="W45" s="27"/>
      <c r="X45" s="27"/>
      <c r="Y45" s="4"/>
      <c r="Z45" s="4"/>
      <c r="AA45" s="4"/>
    </row>
    <row r="46" customFormat="false" ht="20.1" hidden="false" customHeight="true" outlineLevel="0" collapsed="false">
      <c r="A46" s="4"/>
      <c r="B46" s="14" t="s">
        <v>32</v>
      </c>
      <c r="C46" s="15" t="s">
        <v>33</v>
      </c>
      <c r="D46" s="15"/>
      <c r="E46" s="15"/>
      <c r="F46" s="15"/>
      <c r="G46" s="15"/>
      <c r="H46" s="15"/>
      <c r="I46" s="15"/>
      <c r="J46" s="15"/>
      <c r="K46" s="15"/>
      <c r="L46" s="15"/>
      <c r="M46" s="31" t="s">
        <v>34</v>
      </c>
      <c r="N46" s="31"/>
      <c r="O46" s="31"/>
      <c r="P46" s="31"/>
      <c r="Q46" s="31"/>
      <c r="R46" s="31"/>
      <c r="S46" s="31"/>
      <c r="T46" s="31"/>
      <c r="U46" s="31"/>
      <c r="V46" s="31"/>
      <c r="W46" s="31"/>
      <c r="X46" s="31"/>
      <c r="Y46" s="4"/>
      <c r="Z46" s="4"/>
      <c r="AA46" s="4"/>
    </row>
    <row r="47" customFormat="false" ht="20.1" hidden="false" customHeight="true" outlineLevel="0" collapsed="false">
      <c r="A47" s="4"/>
      <c r="B47" s="32"/>
      <c r="C47" s="15" t="s">
        <v>35</v>
      </c>
      <c r="D47" s="15"/>
      <c r="E47" s="15"/>
      <c r="F47" s="15"/>
      <c r="G47" s="15"/>
      <c r="H47" s="15"/>
      <c r="I47" s="15"/>
      <c r="J47" s="15"/>
      <c r="K47" s="15"/>
      <c r="L47" s="15"/>
      <c r="M47" s="33" t="s">
        <v>36</v>
      </c>
      <c r="N47" s="33"/>
      <c r="O47" s="33"/>
      <c r="P47" s="33"/>
      <c r="Q47" s="33"/>
      <c r="R47" s="33"/>
      <c r="S47" s="33"/>
      <c r="T47" s="33"/>
      <c r="U47" s="33"/>
      <c r="V47" s="33"/>
      <c r="W47" s="33"/>
      <c r="X47" s="33"/>
      <c r="Y47" s="4"/>
      <c r="Z47" s="4"/>
      <c r="AA47" s="4"/>
    </row>
    <row r="48" customFormat="false" ht="20.1"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customFormat="false" ht="20.1" hidden="false" customHeight="true" outlineLevel="0" collapsed="false">
      <c r="A49" s="9" t="s">
        <v>37</v>
      </c>
      <c r="B49" s="4"/>
      <c r="C49" s="4"/>
      <c r="D49" s="4"/>
      <c r="E49" s="4"/>
      <c r="F49" s="4"/>
      <c r="G49" s="4"/>
      <c r="H49" s="4"/>
      <c r="I49" s="4"/>
      <c r="J49" s="4"/>
      <c r="K49" s="4"/>
      <c r="L49" s="4"/>
      <c r="M49" s="4"/>
      <c r="N49" s="4"/>
      <c r="O49" s="4"/>
      <c r="P49" s="4"/>
      <c r="Q49" s="4"/>
      <c r="R49" s="4"/>
      <c r="S49" s="4"/>
      <c r="T49" s="4"/>
      <c r="U49" s="4"/>
      <c r="V49" s="4"/>
      <c r="W49" s="4"/>
      <c r="X49" s="4"/>
      <c r="Y49" s="4"/>
      <c r="Z49" s="4"/>
      <c r="AA49" s="4"/>
    </row>
    <row r="50" customFormat="false" ht="20.1" hidden="false" customHeight="true" outlineLevel="0" collapsed="false">
      <c r="A50" s="4"/>
      <c r="B50" s="3" t="s">
        <v>38</v>
      </c>
      <c r="C50" s="4"/>
      <c r="D50" s="4"/>
      <c r="E50" s="4"/>
      <c r="F50" s="4"/>
      <c r="G50" s="4"/>
      <c r="H50" s="4"/>
      <c r="I50" s="4"/>
      <c r="J50" s="4"/>
      <c r="K50" s="4"/>
      <c r="L50" s="4"/>
      <c r="M50" s="4"/>
      <c r="N50" s="4"/>
      <c r="O50" s="4"/>
      <c r="P50" s="4"/>
      <c r="Q50" s="4"/>
      <c r="R50" s="4"/>
      <c r="S50" s="4"/>
      <c r="T50" s="4"/>
      <c r="U50" s="4"/>
      <c r="V50" s="4"/>
      <c r="W50" s="4"/>
      <c r="X50" s="34"/>
      <c r="Y50" s="4"/>
      <c r="Z50" s="4"/>
      <c r="AA50" s="4"/>
    </row>
    <row r="51" customFormat="false" ht="45" hidden="false" customHeight="true" outlineLevel="0" collapsed="false">
      <c r="A51" s="4"/>
      <c r="B51" s="35" t="s">
        <v>39</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6"/>
    </row>
    <row r="52" customFormat="false" ht="27" hidden="false" customHeight="true" outlineLevel="0" collapsed="false">
      <c r="A52" s="4"/>
      <c r="B52" s="37" t="s">
        <v>40</v>
      </c>
      <c r="C52" s="38" t="s">
        <v>41</v>
      </c>
      <c r="D52" s="38"/>
      <c r="E52" s="38"/>
      <c r="F52" s="38"/>
      <c r="G52" s="38"/>
      <c r="H52" s="38"/>
      <c r="I52" s="38"/>
      <c r="J52" s="38"/>
      <c r="K52" s="38"/>
      <c r="L52" s="38"/>
      <c r="M52" s="39" t="s">
        <v>42</v>
      </c>
      <c r="N52" s="39"/>
      <c r="O52" s="39"/>
      <c r="P52" s="39"/>
      <c r="Q52" s="39"/>
      <c r="R52" s="40" t="s">
        <v>43</v>
      </c>
      <c r="S52" s="40"/>
      <c r="T52" s="40"/>
      <c r="U52" s="40"/>
      <c r="V52" s="40"/>
      <c r="W52" s="40"/>
      <c r="X52" s="39" t="s">
        <v>44</v>
      </c>
      <c r="Y52" s="39" t="s">
        <v>45</v>
      </c>
      <c r="Z52" s="41" t="s">
        <v>46</v>
      </c>
      <c r="AA52" s="42" t="s">
        <v>47</v>
      </c>
      <c r="AB52" s="43"/>
    </row>
    <row r="53" customFormat="false" ht="32.25" hidden="false" customHeight="true" outlineLevel="0" collapsed="false">
      <c r="A53" s="4"/>
      <c r="B53" s="37"/>
      <c r="C53" s="38"/>
      <c r="D53" s="38"/>
      <c r="E53" s="38"/>
      <c r="F53" s="38"/>
      <c r="G53" s="38"/>
      <c r="H53" s="38"/>
      <c r="I53" s="38"/>
      <c r="J53" s="38"/>
      <c r="K53" s="38"/>
      <c r="L53" s="38"/>
      <c r="M53" s="39"/>
      <c r="N53" s="39"/>
      <c r="O53" s="39"/>
      <c r="P53" s="39"/>
      <c r="Q53" s="39"/>
      <c r="R53" s="44" t="s">
        <v>48</v>
      </c>
      <c r="S53" s="44"/>
      <c r="T53" s="44"/>
      <c r="U53" s="44"/>
      <c r="V53" s="44"/>
      <c r="W53" s="45" t="s">
        <v>49</v>
      </c>
      <c r="X53" s="39"/>
      <c r="Y53" s="39"/>
      <c r="Z53" s="41"/>
      <c r="AA53" s="42"/>
      <c r="AB53" s="43"/>
    </row>
    <row r="54" customFormat="false" ht="37.5" hidden="false" customHeight="true" outlineLevel="0" collapsed="false">
      <c r="A54" s="4"/>
      <c r="B54" s="10" t="n">
        <v>1</v>
      </c>
      <c r="C54" s="46" t="s">
        <v>50</v>
      </c>
      <c r="D54" s="46"/>
      <c r="E54" s="46"/>
      <c r="F54" s="46"/>
      <c r="G54" s="46"/>
      <c r="H54" s="46"/>
      <c r="I54" s="46"/>
      <c r="J54" s="46"/>
      <c r="K54" s="46"/>
      <c r="L54" s="46"/>
      <c r="M54" s="47" t="s">
        <v>51</v>
      </c>
      <c r="N54" s="47"/>
      <c r="O54" s="47"/>
      <c r="P54" s="47"/>
      <c r="Q54" s="47"/>
      <c r="R54" s="48" t="s">
        <v>51</v>
      </c>
      <c r="S54" s="48"/>
      <c r="T54" s="48"/>
      <c r="U54" s="48"/>
      <c r="V54" s="48"/>
      <c r="W54" s="48" t="s">
        <v>52</v>
      </c>
      <c r="X54" s="49" t="s">
        <v>53</v>
      </c>
      <c r="Y54" s="50" t="s">
        <v>54</v>
      </c>
      <c r="Z54" s="51" t="n">
        <v>225000</v>
      </c>
      <c r="AA54" s="52" t="n">
        <v>11.4</v>
      </c>
      <c r="AB54" s="53"/>
    </row>
    <row r="55" customFormat="false" ht="37.5" hidden="false" customHeight="true" outlineLevel="0" collapsed="false">
      <c r="A55" s="4"/>
      <c r="B55" s="10" t="n">
        <f aca="false">B54+1</f>
        <v>2</v>
      </c>
      <c r="C55" s="54" t="n">
        <v>1334567890</v>
      </c>
      <c r="D55" s="54"/>
      <c r="E55" s="54"/>
      <c r="F55" s="54"/>
      <c r="G55" s="54"/>
      <c r="H55" s="54"/>
      <c r="I55" s="54"/>
      <c r="J55" s="54"/>
      <c r="K55" s="54"/>
      <c r="L55" s="54"/>
      <c r="M55" s="55" t="s">
        <v>55</v>
      </c>
      <c r="N55" s="55"/>
      <c r="O55" s="55"/>
      <c r="P55" s="55"/>
      <c r="Q55" s="55"/>
      <c r="R55" s="56" t="s">
        <v>51</v>
      </c>
      <c r="S55" s="56"/>
      <c r="T55" s="56"/>
      <c r="U55" s="56"/>
      <c r="V55" s="56"/>
      <c r="W55" s="56" t="s">
        <v>52</v>
      </c>
      <c r="X55" s="55" t="s">
        <v>53</v>
      </c>
      <c r="Y55" s="55" t="s">
        <v>56</v>
      </c>
      <c r="Z55" s="57" t="n">
        <v>95000</v>
      </c>
      <c r="AA55" s="58" t="n">
        <v>11.4</v>
      </c>
      <c r="AB55" s="53"/>
    </row>
    <row r="56" customFormat="false" ht="37.5" hidden="false" customHeight="true" outlineLevel="0" collapsed="false">
      <c r="A56" s="4"/>
      <c r="B56" s="10" t="n">
        <f aca="false">B55+1</f>
        <v>3</v>
      </c>
      <c r="C56" s="54" t="n">
        <v>1334567891</v>
      </c>
      <c r="D56" s="54"/>
      <c r="E56" s="54"/>
      <c r="F56" s="54"/>
      <c r="G56" s="54"/>
      <c r="H56" s="54"/>
      <c r="I56" s="54"/>
      <c r="J56" s="54"/>
      <c r="K56" s="54"/>
      <c r="L56" s="54"/>
      <c r="M56" s="56" t="s">
        <v>51</v>
      </c>
      <c r="N56" s="56"/>
      <c r="O56" s="56"/>
      <c r="P56" s="56"/>
      <c r="Q56" s="56"/>
      <c r="R56" s="56" t="s">
        <v>51</v>
      </c>
      <c r="S56" s="56"/>
      <c r="T56" s="56"/>
      <c r="U56" s="56"/>
      <c r="V56" s="56"/>
      <c r="W56" s="56" t="s">
        <v>57</v>
      </c>
      <c r="X56" s="55" t="s">
        <v>58</v>
      </c>
      <c r="Y56" s="55" t="s">
        <v>59</v>
      </c>
      <c r="Z56" s="59" t="n">
        <v>385000</v>
      </c>
      <c r="AA56" s="60" t="n">
        <v>10.9</v>
      </c>
      <c r="AB56" s="53"/>
    </row>
    <row r="57" customFormat="false" ht="37.5" hidden="false" customHeight="true" outlineLevel="0" collapsed="false">
      <c r="A57" s="4"/>
      <c r="B57" s="10" t="n">
        <f aca="false">B56+1</f>
        <v>4</v>
      </c>
      <c r="C57" s="54" t="n">
        <v>1334567892</v>
      </c>
      <c r="D57" s="54"/>
      <c r="E57" s="54"/>
      <c r="F57" s="54"/>
      <c r="G57" s="54"/>
      <c r="H57" s="54"/>
      <c r="I57" s="54"/>
      <c r="J57" s="54"/>
      <c r="K57" s="54"/>
      <c r="L57" s="54"/>
      <c r="M57" s="56" t="s">
        <v>60</v>
      </c>
      <c r="N57" s="56"/>
      <c r="O57" s="56"/>
      <c r="P57" s="56"/>
      <c r="Q57" s="56"/>
      <c r="R57" s="56" t="s">
        <v>61</v>
      </c>
      <c r="S57" s="56"/>
      <c r="T57" s="56"/>
      <c r="U57" s="56"/>
      <c r="V57" s="56"/>
      <c r="W57" s="56" t="s">
        <v>60</v>
      </c>
      <c r="X57" s="55" t="s">
        <v>62</v>
      </c>
      <c r="Y57" s="55" t="s">
        <v>63</v>
      </c>
      <c r="Z57" s="59" t="n">
        <v>425000</v>
      </c>
      <c r="AA57" s="60" t="n">
        <v>10.88</v>
      </c>
      <c r="AB57" s="53"/>
    </row>
    <row r="58" customFormat="false" ht="37.5" hidden="false" customHeight="true" outlineLevel="0" collapsed="false">
      <c r="A58" s="4"/>
      <c r="B58" s="10" t="n">
        <f aca="false">B57+1</f>
        <v>5</v>
      </c>
      <c r="C58" s="54" t="n">
        <v>1334567893</v>
      </c>
      <c r="D58" s="54"/>
      <c r="E58" s="54"/>
      <c r="F58" s="54"/>
      <c r="G58" s="54"/>
      <c r="H58" s="54"/>
      <c r="I58" s="54"/>
      <c r="J58" s="54"/>
      <c r="K58" s="54"/>
      <c r="L58" s="54"/>
      <c r="M58" s="56" t="s">
        <v>64</v>
      </c>
      <c r="N58" s="56"/>
      <c r="O58" s="56"/>
      <c r="P58" s="56"/>
      <c r="Q58" s="56"/>
      <c r="R58" s="56" t="s">
        <v>64</v>
      </c>
      <c r="S58" s="56"/>
      <c r="T58" s="56"/>
      <c r="U58" s="56"/>
      <c r="V58" s="56"/>
      <c r="W58" s="56" t="s">
        <v>65</v>
      </c>
      <c r="X58" s="55" t="s">
        <v>66</v>
      </c>
      <c r="Y58" s="55" t="s">
        <v>67</v>
      </c>
      <c r="Z58" s="59" t="n">
        <v>2135000</v>
      </c>
      <c r="AA58" s="60" t="n">
        <v>10.68</v>
      </c>
      <c r="AB58" s="53"/>
    </row>
    <row r="59" customFormat="false" ht="37.5" hidden="false" customHeight="true" outlineLevel="0" collapsed="false">
      <c r="A59" s="4"/>
      <c r="B59" s="10" t="n">
        <f aca="false">B58+1</f>
        <v>6</v>
      </c>
      <c r="C59" s="54" t="n">
        <v>1334567893</v>
      </c>
      <c r="D59" s="54"/>
      <c r="E59" s="54"/>
      <c r="F59" s="54"/>
      <c r="G59" s="54"/>
      <c r="H59" s="54"/>
      <c r="I59" s="54"/>
      <c r="J59" s="54"/>
      <c r="K59" s="54"/>
      <c r="L59" s="54"/>
      <c r="M59" s="56" t="s">
        <v>64</v>
      </c>
      <c r="N59" s="56"/>
      <c r="O59" s="56"/>
      <c r="P59" s="56"/>
      <c r="Q59" s="56"/>
      <c r="R59" s="56" t="s">
        <v>64</v>
      </c>
      <c r="S59" s="56"/>
      <c r="T59" s="56"/>
      <c r="U59" s="56"/>
      <c r="V59" s="56"/>
      <c r="W59" s="56" t="s">
        <v>65</v>
      </c>
      <c r="X59" s="55" t="s">
        <v>66</v>
      </c>
      <c r="Y59" s="55" t="s">
        <v>68</v>
      </c>
      <c r="Z59" s="59" t="n">
        <v>185000</v>
      </c>
      <c r="AA59" s="60" t="n">
        <v>10.68</v>
      </c>
      <c r="AB59" s="53"/>
    </row>
    <row r="60" customFormat="false" ht="37.5" hidden="false" customHeight="true" outlineLevel="0" collapsed="false">
      <c r="A60" s="4"/>
      <c r="B60" s="10" t="n">
        <f aca="false">B59+1</f>
        <v>7</v>
      </c>
      <c r="C60" s="61"/>
      <c r="D60" s="61"/>
      <c r="E60" s="61"/>
      <c r="F60" s="61"/>
      <c r="G60" s="61"/>
      <c r="H60" s="61"/>
      <c r="I60" s="61"/>
      <c r="J60" s="61"/>
      <c r="K60" s="61"/>
      <c r="L60" s="61"/>
      <c r="M60" s="56"/>
      <c r="N60" s="56"/>
      <c r="O60" s="56"/>
      <c r="P60" s="56"/>
      <c r="Q60" s="56"/>
      <c r="R60" s="56"/>
      <c r="S60" s="56"/>
      <c r="T60" s="56"/>
      <c r="U60" s="56"/>
      <c r="V60" s="56"/>
      <c r="W60" s="56"/>
      <c r="X60" s="55"/>
      <c r="Y60" s="55"/>
      <c r="Z60" s="62"/>
      <c r="AA60" s="63"/>
      <c r="AB60" s="53"/>
    </row>
    <row r="61" customFormat="false" ht="37.5" hidden="false" customHeight="true" outlineLevel="0" collapsed="false">
      <c r="A61" s="4"/>
      <c r="B61" s="10" t="n">
        <f aca="false">B60+1</f>
        <v>8</v>
      </c>
      <c r="C61" s="61"/>
      <c r="D61" s="61"/>
      <c r="E61" s="61"/>
      <c r="F61" s="61"/>
      <c r="G61" s="61"/>
      <c r="H61" s="61"/>
      <c r="I61" s="61"/>
      <c r="J61" s="61"/>
      <c r="K61" s="61"/>
      <c r="L61" s="61"/>
      <c r="M61" s="56"/>
      <c r="N61" s="56"/>
      <c r="O61" s="56"/>
      <c r="P61" s="56"/>
      <c r="Q61" s="56"/>
      <c r="R61" s="56"/>
      <c r="S61" s="56"/>
      <c r="T61" s="56"/>
      <c r="U61" s="56"/>
      <c r="V61" s="56"/>
      <c r="W61" s="56"/>
      <c r="X61" s="55"/>
      <c r="Y61" s="55"/>
      <c r="Z61" s="62"/>
      <c r="AA61" s="63"/>
      <c r="AB61" s="64"/>
    </row>
    <row r="62" customFormat="false" ht="37.5" hidden="false" customHeight="true" outlineLevel="0" collapsed="false">
      <c r="A62" s="4"/>
      <c r="B62" s="10" t="n">
        <f aca="false">B61+1</f>
        <v>9</v>
      </c>
      <c r="C62" s="61"/>
      <c r="D62" s="61"/>
      <c r="E62" s="61"/>
      <c r="F62" s="61"/>
      <c r="G62" s="61"/>
      <c r="H62" s="61"/>
      <c r="I62" s="61"/>
      <c r="J62" s="61"/>
      <c r="K62" s="61"/>
      <c r="L62" s="61"/>
      <c r="M62" s="56"/>
      <c r="N62" s="56"/>
      <c r="O62" s="56"/>
      <c r="P62" s="56"/>
      <c r="Q62" s="56"/>
      <c r="R62" s="56"/>
      <c r="S62" s="56"/>
      <c r="T62" s="56"/>
      <c r="U62" s="56"/>
      <c r="V62" s="56"/>
      <c r="W62" s="56"/>
      <c r="X62" s="55"/>
      <c r="Y62" s="55"/>
      <c r="Z62" s="62"/>
      <c r="AA62" s="63"/>
      <c r="AB62" s="64"/>
    </row>
    <row r="63" customFormat="false" ht="37.5" hidden="false" customHeight="true" outlineLevel="0" collapsed="false">
      <c r="A63" s="4"/>
      <c r="B63" s="10" t="n">
        <f aca="false">B62+1</f>
        <v>10</v>
      </c>
      <c r="C63" s="61"/>
      <c r="D63" s="61"/>
      <c r="E63" s="61"/>
      <c r="F63" s="61"/>
      <c r="G63" s="61"/>
      <c r="H63" s="61"/>
      <c r="I63" s="61"/>
      <c r="J63" s="61"/>
      <c r="K63" s="61"/>
      <c r="L63" s="61"/>
      <c r="M63" s="56"/>
      <c r="N63" s="56"/>
      <c r="O63" s="56"/>
      <c r="P63" s="56"/>
      <c r="Q63" s="56"/>
      <c r="R63" s="56"/>
      <c r="S63" s="56"/>
      <c r="T63" s="56"/>
      <c r="U63" s="56"/>
      <c r="V63" s="56"/>
      <c r="W63" s="56"/>
      <c r="X63" s="55"/>
      <c r="Y63" s="55"/>
      <c r="Z63" s="62"/>
      <c r="AA63" s="63"/>
      <c r="AB63" s="64"/>
    </row>
    <row r="64" customFormat="false" ht="37.5" hidden="false" customHeight="true" outlineLevel="0" collapsed="false">
      <c r="A64" s="4"/>
      <c r="B64" s="10" t="n">
        <f aca="false">B63+1</f>
        <v>11</v>
      </c>
      <c r="C64" s="61"/>
      <c r="D64" s="61"/>
      <c r="E64" s="61"/>
      <c r="F64" s="61"/>
      <c r="G64" s="61"/>
      <c r="H64" s="61"/>
      <c r="I64" s="61"/>
      <c r="J64" s="61"/>
      <c r="K64" s="61"/>
      <c r="L64" s="61"/>
      <c r="M64" s="56"/>
      <c r="N64" s="56"/>
      <c r="O64" s="56"/>
      <c r="P64" s="56"/>
      <c r="Q64" s="56"/>
      <c r="R64" s="56"/>
      <c r="S64" s="56"/>
      <c r="T64" s="56"/>
      <c r="U64" s="56"/>
      <c r="V64" s="56"/>
      <c r="W64" s="56"/>
      <c r="X64" s="55"/>
      <c r="Y64" s="55"/>
      <c r="Z64" s="62"/>
      <c r="AA64" s="63"/>
      <c r="AB64" s="64"/>
    </row>
    <row r="65" customFormat="false" ht="37.5" hidden="false" customHeight="true" outlineLevel="0" collapsed="false">
      <c r="A65" s="4"/>
      <c r="B65" s="10" t="n">
        <f aca="false">B64+1</f>
        <v>12</v>
      </c>
      <c r="C65" s="61"/>
      <c r="D65" s="61"/>
      <c r="E65" s="61"/>
      <c r="F65" s="61"/>
      <c r="G65" s="61"/>
      <c r="H65" s="61"/>
      <c r="I65" s="61"/>
      <c r="J65" s="61"/>
      <c r="K65" s="61"/>
      <c r="L65" s="61"/>
      <c r="M65" s="56"/>
      <c r="N65" s="56"/>
      <c r="O65" s="56"/>
      <c r="P65" s="56"/>
      <c r="Q65" s="56"/>
      <c r="R65" s="56"/>
      <c r="S65" s="56"/>
      <c r="T65" s="56"/>
      <c r="U65" s="56"/>
      <c r="V65" s="56"/>
      <c r="W65" s="56"/>
      <c r="X65" s="55"/>
      <c r="Y65" s="55"/>
      <c r="Z65" s="62"/>
      <c r="AA65" s="63"/>
      <c r="AB65" s="64"/>
    </row>
    <row r="66" customFormat="false" ht="37.5" hidden="false" customHeight="true" outlineLevel="0" collapsed="false">
      <c r="A66" s="4"/>
      <c r="B66" s="10" t="n">
        <f aca="false">B65+1</f>
        <v>13</v>
      </c>
      <c r="C66" s="61"/>
      <c r="D66" s="61"/>
      <c r="E66" s="61"/>
      <c r="F66" s="61"/>
      <c r="G66" s="61"/>
      <c r="H66" s="61"/>
      <c r="I66" s="61"/>
      <c r="J66" s="61"/>
      <c r="K66" s="61"/>
      <c r="L66" s="61"/>
      <c r="M66" s="56"/>
      <c r="N66" s="56"/>
      <c r="O66" s="56"/>
      <c r="P66" s="56"/>
      <c r="Q66" s="56"/>
      <c r="R66" s="56"/>
      <c r="S66" s="56"/>
      <c r="T66" s="56"/>
      <c r="U66" s="56"/>
      <c r="V66" s="56"/>
      <c r="W66" s="56"/>
      <c r="X66" s="55"/>
      <c r="Y66" s="55"/>
      <c r="Z66" s="62"/>
      <c r="AA66" s="63"/>
      <c r="AB66" s="64"/>
    </row>
    <row r="67" customFormat="false" ht="37.5" hidden="false" customHeight="true" outlineLevel="0" collapsed="false">
      <c r="A67" s="4"/>
      <c r="B67" s="10" t="n">
        <f aca="false">B66+1</f>
        <v>14</v>
      </c>
      <c r="C67" s="61"/>
      <c r="D67" s="61"/>
      <c r="E67" s="61"/>
      <c r="F67" s="61"/>
      <c r="G67" s="61"/>
      <c r="H67" s="61"/>
      <c r="I67" s="61"/>
      <c r="J67" s="61"/>
      <c r="K67" s="61"/>
      <c r="L67" s="61"/>
      <c r="M67" s="56"/>
      <c r="N67" s="56"/>
      <c r="O67" s="56"/>
      <c r="P67" s="56"/>
      <c r="Q67" s="56"/>
      <c r="R67" s="56"/>
      <c r="S67" s="56"/>
      <c r="T67" s="56"/>
      <c r="U67" s="56"/>
      <c r="V67" s="56"/>
      <c r="W67" s="56"/>
      <c r="X67" s="55"/>
      <c r="Y67" s="55"/>
      <c r="Z67" s="62"/>
      <c r="AA67" s="63"/>
      <c r="AB67" s="64"/>
    </row>
    <row r="68" customFormat="false" ht="37.5" hidden="false" customHeight="true" outlineLevel="0" collapsed="false">
      <c r="A68" s="4"/>
      <c r="B68" s="10" t="n">
        <f aca="false">B67+1</f>
        <v>15</v>
      </c>
      <c r="C68" s="61"/>
      <c r="D68" s="61"/>
      <c r="E68" s="61"/>
      <c r="F68" s="61"/>
      <c r="G68" s="61"/>
      <c r="H68" s="61"/>
      <c r="I68" s="61"/>
      <c r="J68" s="61"/>
      <c r="K68" s="61"/>
      <c r="L68" s="61"/>
      <c r="M68" s="56"/>
      <c r="N68" s="56"/>
      <c r="O68" s="56"/>
      <c r="P68" s="56"/>
      <c r="Q68" s="56"/>
      <c r="R68" s="56"/>
      <c r="S68" s="56"/>
      <c r="T68" s="56"/>
      <c r="U68" s="56"/>
      <c r="V68" s="56"/>
      <c r="W68" s="56"/>
      <c r="X68" s="55"/>
      <c r="Y68" s="55"/>
      <c r="Z68" s="62"/>
      <c r="AA68" s="63"/>
      <c r="AB68" s="64"/>
    </row>
    <row r="69" customFormat="false" ht="37.5" hidden="false" customHeight="true" outlineLevel="0" collapsed="false">
      <c r="A69" s="4"/>
      <c r="B69" s="10" t="n">
        <f aca="false">B68+1</f>
        <v>16</v>
      </c>
      <c r="C69" s="65"/>
      <c r="D69" s="65"/>
      <c r="E69" s="65"/>
      <c r="F69" s="65"/>
      <c r="G69" s="65"/>
      <c r="H69" s="65"/>
      <c r="I69" s="65"/>
      <c r="J69" s="65"/>
      <c r="K69" s="65"/>
      <c r="L69" s="65"/>
      <c r="M69" s="56"/>
      <c r="N69" s="56"/>
      <c r="O69" s="56"/>
      <c r="P69" s="56"/>
      <c r="Q69" s="56"/>
      <c r="R69" s="56"/>
      <c r="S69" s="56"/>
      <c r="T69" s="56"/>
      <c r="U69" s="56"/>
      <c r="V69" s="56"/>
      <c r="W69" s="56"/>
      <c r="X69" s="55"/>
      <c r="Y69" s="55"/>
      <c r="Z69" s="62"/>
      <c r="AA69" s="63"/>
      <c r="AB69" s="64"/>
    </row>
    <row r="70" customFormat="false" ht="37.5" hidden="false" customHeight="true" outlineLevel="0" collapsed="false">
      <c r="A70" s="4"/>
      <c r="B70" s="10" t="n">
        <f aca="false">B69+1</f>
        <v>17</v>
      </c>
      <c r="C70" s="65"/>
      <c r="D70" s="65"/>
      <c r="E70" s="65"/>
      <c r="F70" s="65"/>
      <c r="G70" s="65"/>
      <c r="H70" s="65"/>
      <c r="I70" s="65"/>
      <c r="J70" s="65"/>
      <c r="K70" s="65"/>
      <c r="L70" s="65"/>
      <c r="M70" s="56"/>
      <c r="N70" s="56"/>
      <c r="O70" s="56"/>
      <c r="P70" s="56"/>
      <c r="Q70" s="56"/>
      <c r="R70" s="56"/>
      <c r="S70" s="56"/>
      <c r="T70" s="56"/>
      <c r="U70" s="56"/>
      <c r="V70" s="56"/>
      <c r="W70" s="56"/>
      <c r="X70" s="55"/>
      <c r="Y70" s="55"/>
      <c r="Z70" s="62"/>
      <c r="AA70" s="63"/>
      <c r="AB70" s="64"/>
    </row>
    <row r="71" customFormat="false" ht="37.5" hidden="false" customHeight="true" outlineLevel="0" collapsed="false">
      <c r="A71" s="4"/>
      <c r="B71" s="10" t="n">
        <f aca="false">B70+1</f>
        <v>18</v>
      </c>
      <c r="C71" s="61"/>
      <c r="D71" s="61"/>
      <c r="E71" s="61"/>
      <c r="F71" s="61"/>
      <c r="G71" s="61"/>
      <c r="H71" s="61"/>
      <c r="I71" s="61"/>
      <c r="J71" s="61"/>
      <c r="K71" s="61"/>
      <c r="L71" s="61"/>
      <c r="M71" s="56"/>
      <c r="N71" s="56"/>
      <c r="O71" s="56"/>
      <c r="P71" s="56"/>
      <c r="Q71" s="56"/>
      <c r="R71" s="56"/>
      <c r="S71" s="56"/>
      <c r="T71" s="56"/>
      <c r="U71" s="56"/>
      <c r="V71" s="56"/>
      <c r="W71" s="56"/>
      <c r="X71" s="55"/>
      <c r="Y71" s="55"/>
      <c r="Z71" s="62"/>
      <c r="AA71" s="63"/>
      <c r="AB71" s="64"/>
    </row>
    <row r="72" customFormat="false" ht="37.5" hidden="false" customHeight="true" outlineLevel="0" collapsed="false">
      <c r="A72" s="4"/>
      <c r="B72" s="10" t="n">
        <f aca="false">B71+1</f>
        <v>19</v>
      </c>
      <c r="C72" s="61"/>
      <c r="D72" s="61"/>
      <c r="E72" s="61"/>
      <c r="F72" s="61"/>
      <c r="G72" s="61"/>
      <c r="H72" s="61"/>
      <c r="I72" s="61"/>
      <c r="J72" s="61"/>
      <c r="K72" s="61"/>
      <c r="L72" s="61"/>
      <c r="M72" s="56"/>
      <c r="N72" s="56"/>
      <c r="O72" s="56"/>
      <c r="P72" s="56"/>
      <c r="Q72" s="56"/>
      <c r="R72" s="56"/>
      <c r="S72" s="56"/>
      <c r="T72" s="56"/>
      <c r="U72" s="56"/>
      <c r="V72" s="56"/>
      <c r="W72" s="56"/>
      <c r="X72" s="55"/>
      <c r="Y72" s="55"/>
      <c r="Z72" s="62"/>
      <c r="AA72" s="63"/>
      <c r="AB72" s="64"/>
    </row>
    <row r="73" customFormat="false" ht="37.5" hidden="false" customHeight="true" outlineLevel="0" collapsed="false">
      <c r="A73" s="4"/>
      <c r="B73" s="10" t="n">
        <f aca="false">B72+1</f>
        <v>20</v>
      </c>
      <c r="C73" s="61"/>
      <c r="D73" s="61"/>
      <c r="E73" s="61"/>
      <c r="F73" s="61"/>
      <c r="G73" s="61"/>
      <c r="H73" s="61"/>
      <c r="I73" s="61"/>
      <c r="J73" s="61"/>
      <c r="K73" s="61"/>
      <c r="L73" s="61"/>
      <c r="M73" s="56"/>
      <c r="N73" s="56"/>
      <c r="O73" s="56"/>
      <c r="P73" s="56"/>
      <c r="Q73" s="56"/>
      <c r="R73" s="56"/>
      <c r="S73" s="56"/>
      <c r="T73" s="56"/>
      <c r="U73" s="56"/>
      <c r="V73" s="56"/>
      <c r="W73" s="56"/>
      <c r="X73" s="55"/>
      <c r="Y73" s="55"/>
      <c r="Z73" s="62"/>
      <c r="AA73" s="63"/>
      <c r="AB73" s="64"/>
    </row>
    <row r="74" customFormat="false" ht="37.5" hidden="false" customHeight="true" outlineLevel="0" collapsed="false">
      <c r="A74" s="4"/>
      <c r="B74" s="10" t="n">
        <f aca="false">B73+1</f>
        <v>21</v>
      </c>
      <c r="C74" s="61"/>
      <c r="D74" s="61"/>
      <c r="E74" s="61"/>
      <c r="F74" s="61"/>
      <c r="G74" s="61"/>
      <c r="H74" s="61"/>
      <c r="I74" s="61"/>
      <c r="J74" s="61"/>
      <c r="K74" s="61"/>
      <c r="L74" s="61"/>
      <c r="M74" s="56"/>
      <c r="N74" s="56"/>
      <c r="O74" s="56"/>
      <c r="P74" s="56"/>
      <c r="Q74" s="56"/>
      <c r="R74" s="56"/>
      <c r="S74" s="56"/>
      <c r="T74" s="56"/>
      <c r="U74" s="56"/>
      <c r="V74" s="56"/>
      <c r="W74" s="56"/>
      <c r="X74" s="55"/>
      <c r="Y74" s="55"/>
      <c r="Z74" s="62"/>
      <c r="AA74" s="63"/>
      <c r="AB74" s="64"/>
    </row>
    <row r="75" customFormat="false" ht="37.5" hidden="false" customHeight="true" outlineLevel="0" collapsed="false">
      <c r="A75" s="4"/>
      <c r="B75" s="10" t="n">
        <f aca="false">B74+1</f>
        <v>22</v>
      </c>
      <c r="C75" s="61"/>
      <c r="D75" s="61"/>
      <c r="E75" s="61"/>
      <c r="F75" s="61"/>
      <c r="G75" s="61"/>
      <c r="H75" s="61"/>
      <c r="I75" s="61"/>
      <c r="J75" s="61"/>
      <c r="K75" s="61"/>
      <c r="L75" s="61"/>
      <c r="M75" s="56"/>
      <c r="N75" s="56"/>
      <c r="O75" s="56"/>
      <c r="P75" s="56"/>
      <c r="Q75" s="56"/>
      <c r="R75" s="56"/>
      <c r="S75" s="56"/>
      <c r="T75" s="56"/>
      <c r="U75" s="56"/>
      <c r="V75" s="56"/>
      <c r="W75" s="56"/>
      <c r="X75" s="55"/>
      <c r="Y75" s="55"/>
      <c r="Z75" s="62"/>
      <c r="AA75" s="63"/>
      <c r="AB75" s="64"/>
    </row>
    <row r="76" customFormat="false" ht="37.5" hidden="false" customHeight="true" outlineLevel="0" collapsed="false">
      <c r="A76" s="4"/>
      <c r="B76" s="10" t="n">
        <f aca="false">B75+1</f>
        <v>23</v>
      </c>
      <c r="C76" s="61"/>
      <c r="D76" s="61"/>
      <c r="E76" s="61"/>
      <c r="F76" s="61"/>
      <c r="G76" s="61"/>
      <c r="H76" s="61"/>
      <c r="I76" s="61"/>
      <c r="J76" s="61"/>
      <c r="K76" s="61"/>
      <c r="L76" s="61"/>
      <c r="M76" s="56"/>
      <c r="N76" s="56"/>
      <c r="O76" s="56"/>
      <c r="P76" s="56"/>
      <c r="Q76" s="56"/>
      <c r="R76" s="56"/>
      <c r="S76" s="56"/>
      <c r="T76" s="56"/>
      <c r="U76" s="56"/>
      <c r="V76" s="56"/>
      <c r="W76" s="56"/>
      <c r="X76" s="55"/>
      <c r="Y76" s="55"/>
      <c r="Z76" s="62"/>
      <c r="AA76" s="63"/>
      <c r="AB76" s="64"/>
    </row>
    <row r="77" customFormat="false" ht="37.5" hidden="false" customHeight="true" outlineLevel="0" collapsed="false">
      <c r="A77" s="4"/>
      <c r="B77" s="10" t="n">
        <f aca="false">B76+1</f>
        <v>24</v>
      </c>
      <c r="C77" s="61"/>
      <c r="D77" s="61"/>
      <c r="E77" s="61"/>
      <c r="F77" s="61"/>
      <c r="G77" s="61"/>
      <c r="H77" s="61"/>
      <c r="I77" s="61"/>
      <c r="J77" s="61"/>
      <c r="K77" s="61"/>
      <c r="L77" s="61"/>
      <c r="M77" s="56"/>
      <c r="N77" s="56"/>
      <c r="O77" s="56"/>
      <c r="P77" s="56"/>
      <c r="Q77" s="56"/>
      <c r="R77" s="56"/>
      <c r="S77" s="56"/>
      <c r="T77" s="56"/>
      <c r="U77" s="56"/>
      <c r="V77" s="56"/>
      <c r="W77" s="56"/>
      <c r="X77" s="55"/>
      <c r="Y77" s="55"/>
      <c r="Z77" s="62"/>
      <c r="AA77" s="63"/>
      <c r="AB77" s="64"/>
    </row>
    <row r="78" customFormat="false" ht="37.5" hidden="false" customHeight="true" outlineLevel="0" collapsed="false">
      <c r="A78" s="4"/>
      <c r="B78" s="10" t="n">
        <f aca="false">B77+1</f>
        <v>25</v>
      </c>
      <c r="C78" s="61"/>
      <c r="D78" s="61"/>
      <c r="E78" s="61"/>
      <c r="F78" s="61"/>
      <c r="G78" s="61"/>
      <c r="H78" s="61"/>
      <c r="I78" s="61"/>
      <c r="J78" s="61"/>
      <c r="K78" s="61"/>
      <c r="L78" s="61"/>
      <c r="M78" s="56"/>
      <c r="N78" s="56"/>
      <c r="O78" s="56"/>
      <c r="P78" s="56"/>
      <c r="Q78" s="56"/>
      <c r="R78" s="56"/>
      <c r="S78" s="56"/>
      <c r="T78" s="56"/>
      <c r="U78" s="56"/>
      <c r="V78" s="56"/>
      <c r="W78" s="56"/>
      <c r="X78" s="55"/>
      <c r="Y78" s="55"/>
      <c r="Z78" s="62"/>
      <c r="AA78" s="66"/>
      <c r="AB78" s="64"/>
    </row>
    <row r="79" customFormat="false" ht="37.5" hidden="false" customHeight="true" outlineLevel="0" collapsed="false">
      <c r="A79" s="4"/>
      <c r="B79" s="10" t="n">
        <f aca="false">B78+1</f>
        <v>26</v>
      </c>
      <c r="C79" s="61"/>
      <c r="D79" s="61"/>
      <c r="E79" s="61"/>
      <c r="F79" s="61"/>
      <c r="G79" s="61"/>
      <c r="H79" s="61"/>
      <c r="I79" s="61"/>
      <c r="J79" s="61"/>
      <c r="K79" s="61"/>
      <c r="L79" s="61"/>
      <c r="M79" s="56"/>
      <c r="N79" s="56"/>
      <c r="O79" s="56"/>
      <c r="P79" s="56"/>
      <c r="Q79" s="56"/>
      <c r="R79" s="56"/>
      <c r="S79" s="56"/>
      <c r="T79" s="56"/>
      <c r="U79" s="56"/>
      <c r="V79" s="56"/>
      <c r="W79" s="56"/>
      <c r="X79" s="55"/>
      <c r="Y79" s="55"/>
      <c r="Z79" s="62"/>
      <c r="AA79" s="66"/>
      <c r="AB79" s="64"/>
    </row>
    <row r="80" customFormat="false" ht="37.5" hidden="false" customHeight="true" outlineLevel="0" collapsed="false">
      <c r="A80" s="4"/>
      <c r="B80" s="10" t="n">
        <f aca="false">B79+1</f>
        <v>27</v>
      </c>
      <c r="C80" s="61"/>
      <c r="D80" s="61"/>
      <c r="E80" s="61"/>
      <c r="F80" s="61"/>
      <c r="G80" s="61"/>
      <c r="H80" s="61"/>
      <c r="I80" s="61"/>
      <c r="J80" s="61"/>
      <c r="K80" s="61"/>
      <c r="L80" s="61"/>
      <c r="M80" s="56"/>
      <c r="N80" s="56"/>
      <c r="O80" s="56"/>
      <c r="P80" s="56"/>
      <c r="Q80" s="56"/>
      <c r="R80" s="56"/>
      <c r="S80" s="56"/>
      <c r="T80" s="56"/>
      <c r="U80" s="56"/>
      <c r="V80" s="56"/>
      <c r="W80" s="56"/>
      <c r="X80" s="55"/>
      <c r="Y80" s="55"/>
      <c r="Z80" s="62"/>
      <c r="AA80" s="66"/>
      <c r="AB80" s="64"/>
    </row>
    <row r="81" customFormat="false" ht="37.5" hidden="false" customHeight="true" outlineLevel="0" collapsed="false">
      <c r="A81" s="4"/>
      <c r="B81" s="10" t="n">
        <f aca="false">B80+1</f>
        <v>28</v>
      </c>
      <c r="C81" s="61"/>
      <c r="D81" s="61"/>
      <c r="E81" s="61"/>
      <c r="F81" s="61"/>
      <c r="G81" s="61"/>
      <c r="H81" s="61"/>
      <c r="I81" s="61"/>
      <c r="J81" s="61"/>
      <c r="K81" s="61"/>
      <c r="L81" s="61"/>
      <c r="M81" s="56"/>
      <c r="N81" s="56"/>
      <c r="O81" s="56"/>
      <c r="P81" s="56"/>
      <c r="Q81" s="56"/>
      <c r="R81" s="56"/>
      <c r="S81" s="56"/>
      <c r="T81" s="56"/>
      <c r="U81" s="56"/>
      <c r="V81" s="56"/>
      <c r="W81" s="56"/>
      <c r="X81" s="55"/>
      <c r="Y81" s="55"/>
      <c r="Z81" s="62"/>
      <c r="AA81" s="66"/>
      <c r="AB81" s="64"/>
    </row>
    <row r="82" customFormat="false" ht="37.5" hidden="false" customHeight="true" outlineLevel="0" collapsed="false">
      <c r="A82" s="4"/>
      <c r="B82" s="10" t="n">
        <f aca="false">B81+1</f>
        <v>29</v>
      </c>
      <c r="C82" s="61"/>
      <c r="D82" s="61"/>
      <c r="E82" s="61"/>
      <c r="F82" s="61"/>
      <c r="G82" s="61"/>
      <c r="H82" s="61"/>
      <c r="I82" s="61"/>
      <c r="J82" s="61"/>
      <c r="K82" s="61"/>
      <c r="L82" s="61"/>
      <c r="M82" s="56"/>
      <c r="N82" s="56"/>
      <c r="O82" s="56"/>
      <c r="P82" s="56"/>
      <c r="Q82" s="56"/>
      <c r="R82" s="56"/>
      <c r="S82" s="56"/>
      <c r="T82" s="56"/>
      <c r="U82" s="56"/>
      <c r="V82" s="56"/>
      <c r="W82" s="56"/>
      <c r="X82" s="55"/>
      <c r="Y82" s="55"/>
      <c r="Z82" s="62"/>
      <c r="AA82" s="66"/>
      <c r="AB82" s="64"/>
    </row>
    <row r="83" customFormat="false" ht="37.5" hidden="false" customHeight="true" outlineLevel="0" collapsed="false">
      <c r="A83" s="4"/>
      <c r="B83" s="10" t="n">
        <f aca="false">B82+1</f>
        <v>30</v>
      </c>
      <c r="C83" s="61"/>
      <c r="D83" s="61"/>
      <c r="E83" s="61"/>
      <c r="F83" s="61"/>
      <c r="G83" s="61"/>
      <c r="H83" s="61"/>
      <c r="I83" s="61"/>
      <c r="J83" s="61"/>
      <c r="K83" s="61"/>
      <c r="L83" s="61"/>
      <c r="M83" s="56"/>
      <c r="N83" s="56"/>
      <c r="O83" s="56"/>
      <c r="P83" s="56"/>
      <c r="Q83" s="56"/>
      <c r="R83" s="56"/>
      <c r="S83" s="56"/>
      <c r="T83" s="56"/>
      <c r="U83" s="56"/>
      <c r="V83" s="56"/>
      <c r="W83" s="56"/>
      <c r="X83" s="55"/>
      <c r="Y83" s="55"/>
      <c r="Z83" s="62"/>
      <c r="AA83" s="66"/>
      <c r="AB83" s="64"/>
    </row>
    <row r="84" customFormat="false" ht="37.5" hidden="false" customHeight="true" outlineLevel="0" collapsed="false">
      <c r="A84" s="4"/>
      <c r="B84" s="10" t="n">
        <f aca="false">B83+1</f>
        <v>31</v>
      </c>
      <c r="C84" s="61"/>
      <c r="D84" s="61"/>
      <c r="E84" s="61"/>
      <c r="F84" s="61"/>
      <c r="G84" s="61"/>
      <c r="H84" s="61"/>
      <c r="I84" s="61"/>
      <c r="J84" s="61"/>
      <c r="K84" s="61"/>
      <c r="L84" s="61"/>
      <c r="M84" s="56"/>
      <c r="N84" s="56"/>
      <c r="O84" s="56"/>
      <c r="P84" s="56"/>
      <c r="Q84" s="56"/>
      <c r="R84" s="56"/>
      <c r="S84" s="56"/>
      <c r="T84" s="56"/>
      <c r="U84" s="56"/>
      <c r="V84" s="56"/>
      <c r="W84" s="56"/>
      <c r="X84" s="55"/>
      <c r="Y84" s="55"/>
      <c r="Z84" s="62"/>
      <c r="AA84" s="66"/>
      <c r="AB84" s="64"/>
    </row>
    <row r="85" customFormat="false" ht="37.5" hidden="false" customHeight="true" outlineLevel="0" collapsed="false">
      <c r="A85" s="4"/>
      <c r="B85" s="10" t="n">
        <f aca="false">B84+1</f>
        <v>32</v>
      </c>
      <c r="C85" s="61"/>
      <c r="D85" s="61"/>
      <c r="E85" s="61"/>
      <c r="F85" s="61"/>
      <c r="G85" s="61"/>
      <c r="H85" s="61"/>
      <c r="I85" s="61"/>
      <c r="J85" s="61"/>
      <c r="K85" s="61"/>
      <c r="L85" s="61"/>
      <c r="M85" s="56"/>
      <c r="N85" s="56"/>
      <c r="O85" s="56"/>
      <c r="P85" s="56"/>
      <c r="Q85" s="56"/>
      <c r="R85" s="56"/>
      <c r="S85" s="56"/>
      <c r="T85" s="56"/>
      <c r="U85" s="56"/>
      <c r="V85" s="56"/>
      <c r="W85" s="56"/>
      <c r="X85" s="55"/>
      <c r="Y85" s="55"/>
      <c r="Z85" s="62"/>
      <c r="AA85" s="66"/>
      <c r="AB85" s="64"/>
    </row>
    <row r="86" customFormat="false" ht="37.5" hidden="false" customHeight="true" outlineLevel="0" collapsed="false">
      <c r="A86" s="4"/>
      <c r="B86" s="10" t="n">
        <f aca="false">B85+1</f>
        <v>33</v>
      </c>
      <c r="C86" s="61"/>
      <c r="D86" s="61"/>
      <c r="E86" s="61"/>
      <c r="F86" s="61"/>
      <c r="G86" s="61"/>
      <c r="H86" s="61"/>
      <c r="I86" s="61"/>
      <c r="J86" s="61"/>
      <c r="K86" s="61"/>
      <c r="L86" s="61"/>
      <c r="M86" s="56"/>
      <c r="N86" s="56"/>
      <c r="O86" s="56"/>
      <c r="P86" s="56"/>
      <c r="Q86" s="56"/>
      <c r="R86" s="56"/>
      <c r="S86" s="56"/>
      <c r="T86" s="56"/>
      <c r="U86" s="56"/>
      <c r="V86" s="56"/>
      <c r="W86" s="56"/>
      <c r="X86" s="55"/>
      <c r="Y86" s="55"/>
      <c r="Z86" s="62"/>
      <c r="AA86" s="66"/>
      <c r="AB86" s="64"/>
    </row>
    <row r="87" customFormat="false" ht="37.5" hidden="false" customHeight="true" outlineLevel="0" collapsed="false">
      <c r="A87" s="4"/>
      <c r="B87" s="10" t="n">
        <f aca="false">B86+1</f>
        <v>34</v>
      </c>
      <c r="C87" s="61"/>
      <c r="D87" s="61"/>
      <c r="E87" s="61"/>
      <c r="F87" s="61"/>
      <c r="G87" s="61"/>
      <c r="H87" s="61"/>
      <c r="I87" s="61"/>
      <c r="J87" s="61"/>
      <c r="K87" s="61"/>
      <c r="L87" s="61"/>
      <c r="M87" s="56"/>
      <c r="N87" s="56"/>
      <c r="O87" s="56"/>
      <c r="P87" s="56"/>
      <c r="Q87" s="56"/>
      <c r="R87" s="56"/>
      <c r="S87" s="56"/>
      <c r="T87" s="56"/>
      <c r="U87" s="56"/>
      <c r="V87" s="56"/>
      <c r="W87" s="56"/>
      <c r="X87" s="55"/>
      <c r="Y87" s="55"/>
      <c r="Z87" s="62"/>
      <c r="AA87" s="66"/>
      <c r="AB87" s="64"/>
    </row>
    <row r="88" customFormat="false" ht="37.5" hidden="false" customHeight="true" outlineLevel="0" collapsed="false">
      <c r="A88" s="4"/>
      <c r="B88" s="10" t="n">
        <f aca="false">B87+1</f>
        <v>35</v>
      </c>
      <c r="C88" s="61"/>
      <c r="D88" s="61"/>
      <c r="E88" s="61"/>
      <c r="F88" s="61"/>
      <c r="G88" s="61"/>
      <c r="H88" s="61"/>
      <c r="I88" s="61"/>
      <c r="J88" s="61"/>
      <c r="K88" s="61"/>
      <c r="L88" s="61"/>
      <c r="M88" s="56"/>
      <c r="N88" s="56"/>
      <c r="O88" s="56"/>
      <c r="P88" s="56"/>
      <c r="Q88" s="56"/>
      <c r="R88" s="56"/>
      <c r="S88" s="56"/>
      <c r="T88" s="56"/>
      <c r="U88" s="56"/>
      <c r="V88" s="56"/>
      <c r="W88" s="56"/>
      <c r="X88" s="55"/>
      <c r="Y88" s="55"/>
      <c r="Z88" s="62"/>
      <c r="AA88" s="66"/>
      <c r="AB88" s="64"/>
    </row>
    <row r="89" customFormat="false" ht="37.5" hidden="false" customHeight="true" outlineLevel="0" collapsed="false">
      <c r="A89" s="4"/>
      <c r="B89" s="10" t="n">
        <f aca="false">B88+1</f>
        <v>36</v>
      </c>
      <c r="C89" s="61"/>
      <c r="D89" s="61"/>
      <c r="E89" s="61"/>
      <c r="F89" s="61"/>
      <c r="G89" s="61"/>
      <c r="H89" s="61"/>
      <c r="I89" s="61"/>
      <c r="J89" s="61"/>
      <c r="K89" s="61"/>
      <c r="L89" s="61"/>
      <c r="M89" s="56"/>
      <c r="N89" s="56"/>
      <c r="O89" s="56"/>
      <c r="P89" s="56"/>
      <c r="Q89" s="56"/>
      <c r="R89" s="56"/>
      <c r="S89" s="56"/>
      <c r="T89" s="56"/>
      <c r="U89" s="56"/>
      <c r="V89" s="56"/>
      <c r="W89" s="56"/>
      <c r="X89" s="55"/>
      <c r="Y89" s="55"/>
      <c r="Z89" s="62"/>
      <c r="AA89" s="66"/>
      <c r="AB89" s="64"/>
    </row>
    <row r="90" customFormat="false" ht="37.5" hidden="false" customHeight="true" outlineLevel="0" collapsed="false">
      <c r="A90" s="4"/>
      <c r="B90" s="10" t="n">
        <f aca="false">B89+1</f>
        <v>37</v>
      </c>
      <c r="C90" s="61"/>
      <c r="D90" s="61"/>
      <c r="E90" s="61"/>
      <c r="F90" s="61"/>
      <c r="G90" s="61"/>
      <c r="H90" s="61"/>
      <c r="I90" s="61"/>
      <c r="J90" s="61"/>
      <c r="K90" s="61"/>
      <c r="L90" s="61"/>
      <c r="M90" s="56"/>
      <c r="N90" s="56"/>
      <c r="O90" s="56"/>
      <c r="P90" s="56"/>
      <c r="Q90" s="56"/>
      <c r="R90" s="56"/>
      <c r="S90" s="56"/>
      <c r="T90" s="56"/>
      <c r="U90" s="56"/>
      <c r="V90" s="56"/>
      <c r="W90" s="56"/>
      <c r="X90" s="55"/>
      <c r="Y90" s="55"/>
      <c r="Z90" s="62"/>
      <c r="AA90" s="66"/>
      <c r="AB90" s="64"/>
    </row>
    <row r="91" customFormat="false" ht="37.5" hidden="false" customHeight="true" outlineLevel="0" collapsed="false">
      <c r="A91" s="4"/>
      <c r="B91" s="10" t="n">
        <f aca="false">B90+1</f>
        <v>38</v>
      </c>
      <c r="C91" s="61"/>
      <c r="D91" s="61"/>
      <c r="E91" s="61"/>
      <c r="F91" s="61"/>
      <c r="G91" s="61"/>
      <c r="H91" s="61"/>
      <c r="I91" s="61"/>
      <c r="J91" s="61"/>
      <c r="K91" s="61"/>
      <c r="L91" s="61"/>
      <c r="M91" s="56"/>
      <c r="N91" s="56"/>
      <c r="O91" s="56"/>
      <c r="P91" s="56"/>
      <c r="Q91" s="56"/>
      <c r="R91" s="56"/>
      <c r="S91" s="56"/>
      <c r="T91" s="56"/>
      <c r="U91" s="56"/>
      <c r="V91" s="56"/>
      <c r="W91" s="56"/>
      <c r="X91" s="55"/>
      <c r="Y91" s="55"/>
      <c r="Z91" s="62"/>
      <c r="AA91" s="66"/>
      <c r="AB91" s="64"/>
    </row>
    <row r="92" customFormat="false" ht="37.5" hidden="false" customHeight="true" outlineLevel="0" collapsed="false">
      <c r="A92" s="4"/>
      <c r="B92" s="10" t="n">
        <f aca="false">B91+1</f>
        <v>39</v>
      </c>
      <c r="C92" s="61"/>
      <c r="D92" s="61"/>
      <c r="E92" s="61"/>
      <c r="F92" s="61"/>
      <c r="G92" s="61"/>
      <c r="H92" s="61"/>
      <c r="I92" s="61"/>
      <c r="J92" s="61"/>
      <c r="K92" s="61"/>
      <c r="L92" s="61"/>
      <c r="M92" s="56"/>
      <c r="N92" s="56"/>
      <c r="O92" s="56"/>
      <c r="P92" s="56"/>
      <c r="Q92" s="56"/>
      <c r="R92" s="56"/>
      <c r="S92" s="56"/>
      <c r="T92" s="56"/>
      <c r="U92" s="56"/>
      <c r="V92" s="56"/>
      <c r="W92" s="56"/>
      <c r="X92" s="55"/>
      <c r="Y92" s="55"/>
      <c r="Z92" s="62"/>
      <c r="AA92" s="66"/>
      <c r="AB92" s="64"/>
    </row>
    <row r="93" customFormat="false" ht="37.5" hidden="false" customHeight="true" outlineLevel="0" collapsed="false">
      <c r="A93" s="4"/>
      <c r="B93" s="10" t="n">
        <f aca="false">B92+1</f>
        <v>40</v>
      </c>
      <c r="C93" s="61"/>
      <c r="D93" s="61"/>
      <c r="E93" s="61"/>
      <c r="F93" s="61"/>
      <c r="G93" s="61"/>
      <c r="H93" s="61"/>
      <c r="I93" s="61"/>
      <c r="J93" s="61"/>
      <c r="K93" s="61"/>
      <c r="L93" s="61"/>
      <c r="M93" s="56"/>
      <c r="N93" s="56"/>
      <c r="O93" s="56"/>
      <c r="P93" s="56"/>
      <c r="Q93" s="56"/>
      <c r="R93" s="56"/>
      <c r="S93" s="56"/>
      <c r="T93" s="56"/>
      <c r="U93" s="56"/>
      <c r="V93" s="56"/>
      <c r="W93" s="56"/>
      <c r="X93" s="55"/>
      <c r="Y93" s="55"/>
      <c r="Z93" s="62"/>
      <c r="AA93" s="66"/>
      <c r="AB93" s="64"/>
    </row>
    <row r="94" customFormat="false" ht="37.5" hidden="false" customHeight="true" outlineLevel="0" collapsed="false">
      <c r="A94" s="4"/>
      <c r="B94" s="10" t="n">
        <f aca="false">B93+1</f>
        <v>41</v>
      </c>
      <c r="C94" s="61"/>
      <c r="D94" s="61"/>
      <c r="E94" s="61"/>
      <c r="F94" s="61"/>
      <c r="G94" s="61"/>
      <c r="H94" s="61"/>
      <c r="I94" s="61"/>
      <c r="J94" s="61"/>
      <c r="K94" s="61"/>
      <c r="L94" s="61"/>
      <c r="M94" s="56"/>
      <c r="N94" s="56"/>
      <c r="O94" s="56"/>
      <c r="P94" s="56"/>
      <c r="Q94" s="56"/>
      <c r="R94" s="56"/>
      <c r="S94" s="56"/>
      <c r="T94" s="56"/>
      <c r="U94" s="56"/>
      <c r="V94" s="56"/>
      <c r="W94" s="56"/>
      <c r="X94" s="55"/>
      <c r="Y94" s="55"/>
      <c r="Z94" s="62"/>
      <c r="AA94" s="66"/>
      <c r="AB94" s="64"/>
    </row>
    <row r="95" customFormat="false" ht="37.5" hidden="false" customHeight="true" outlineLevel="0" collapsed="false">
      <c r="A95" s="4"/>
      <c r="B95" s="10" t="n">
        <f aca="false">B94+1</f>
        <v>42</v>
      </c>
      <c r="C95" s="61"/>
      <c r="D95" s="61"/>
      <c r="E95" s="61"/>
      <c r="F95" s="61"/>
      <c r="G95" s="61"/>
      <c r="H95" s="61"/>
      <c r="I95" s="61"/>
      <c r="J95" s="61"/>
      <c r="K95" s="61"/>
      <c r="L95" s="61"/>
      <c r="M95" s="56"/>
      <c r="N95" s="56"/>
      <c r="O95" s="56"/>
      <c r="P95" s="56"/>
      <c r="Q95" s="56"/>
      <c r="R95" s="56"/>
      <c r="S95" s="56"/>
      <c r="T95" s="56"/>
      <c r="U95" s="56"/>
      <c r="V95" s="56"/>
      <c r="W95" s="56"/>
      <c r="X95" s="55"/>
      <c r="Y95" s="55"/>
      <c r="Z95" s="62"/>
      <c r="AA95" s="66"/>
      <c r="AB95" s="64"/>
    </row>
    <row r="96" customFormat="false" ht="37.5" hidden="false" customHeight="true" outlineLevel="0" collapsed="false">
      <c r="A96" s="4"/>
      <c r="B96" s="10" t="n">
        <f aca="false">B95+1</f>
        <v>43</v>
      </c>
      <c r="C96" s="61"/>
      <c r="D96" s="61"/>
      <c r="E96" s="61"/>
      <c r="F96" s="61"/>
      <c r="G96" s="61"/>
      <c r="H96" s="61"/>
      <c r="I96" s="61"/>
      <c r="J96" s="61"/>
      <c r="K96" s="61"/>
      <c r="L96" s="61"/>
      <c r="M96" s="56"/>
      <c r="N96" s="56"/>
      <c r="O96" s="56"/>
      <c r="P96" s="56"/>
      <c r="Q96" s="56"/>
      <c r="R96" s="56"/>
      <c r="S96" s="56"/>
      <c r="T96" s="56"/>
      <c r="U96" s="56"/>
      <c r="V96" s="56"/>
      <c r="W96" s="56"/>
      <c r="X96" s="55"/>
      <c r="Y96" s="55"/>
      <c r="Z96" s="62"/>
      <c r="AA96" s="66"/>
      <c r="AB96" s="64"/>
    </row>
    <row r="97" customFormat="false" ht="37.5" hidden="false" customHeight="true" outlineLevel="0" collapsed="false">
      <c r="A97" s="4"/>
      <c r="B97" s="10" t="n">
        <f aca="false">B96+1</f>
        <v>44</v>
      </c>
      <c r="C97" s="61"/>
      <c r="D97" s="61"/>
      <c r="E97" s="61"/>
      <c r="F97" s="61"/>
      <c r="G97" s="61"/>
      <c r="H97" s="61"/>
      <c r="I97" s="61"/>
      <c r="J97" s="61"/>
      <c r="K97" s="61"/>
      <c r="L97" s="61"/>
      <c r="M97" s="56"/>
      <c r="N97" s="56"/>
      <c r="O97" s="56"/>
      <c r="P97" s="56"/>
      <c r="Q97" s="56"/>
      <c r="R97" s="56"/>
      <c r="S97" s="56"/>
      <c r="T97" s="56"/>
      <c r="U97" s="56"/>
      <c r="V97" s="56"/>
      <c r="W97" s="56"/>
      <c r="X97" s="55"/>
      <c r="Y97" s="55"/>
      <c r="Z97" s="62"/>
      <c r="AA97" s="66"/>
      <c r="AB97" s="64"/>
    </row>
    <row r="98" customFormat="false" ht="37.5" hidden="false" customHeight="true" outlineLevel="0" collapsed="false">
      <c r="A98" s="4"/>
      <c r="B98" s="10" t="n">
        <f aca="false">B97+1</f>
        <v>45</v>
      </c>
      <c r="C98" s="61"/>
      <c r="D98" s="61"/>
      <c r="E98" s="61"/>
      <c r="F98" s="61"/>
      <c r="G98" s="61"/>
      <c r="H98" s="61"/>
      <c r="I98" s="61"/>
      <c r="J98" s="61"/>
      <c r="K98" s="61"/>
      <c r="L98" s="61"/>
      <c r="M98" s="56"/>
      <c r="N98" s="56"/>
      <c r="O98" s="56"/>
      <c r="P98" s="56"/>
      <c r="Q98" s="56"/>
      <c r="R98" s="56"/>
      <c r="S98" s="56"/>
      <c r="T98" s="56"/>
      <c r="U98" s="56"/>
      <c r="V98" s="56"/>
      <c r="W98" s="56"/>
      <c r="X98" s="55"/>
      <c r="Y98" s="55"/>
      <c r="Z98" s="62"/>
      <c r="AA98" s="66"/>
      <c r="AB98" s="64"/>
    </row>
    <row r="99" customFormat="false" ht="37.5" hidden="false" customHeight="true" outlineLevel="0" collapsed="false">
      <c r="A99" s="4"/>
      <c r="B99" s="10" t="n">
        <f aca="false">B98+1</f>
        <v>46</v>
      </c>
      <c r="C99" s="61"/>
      <c r="D99" s="61"/>
      <c r="E99" s="61"/>
      <c r="F99" s="61"/>
      <c r="G99" s="61"/>
      <c r="H99" s="61"/>
      <c r="I99" s="61"/>
      <c r="J99" s="61"/>
      <c r="K99" s="61"/>
      <c r="L99" s="61"/>
      <c r="M99" s="56"/>
      <c r="N99" s="56"/>
      <c r="O99" s="56"/>
      <c r="P99" s="56"/>
      <c r="Q99" s="56"/>
      <c r="R99" s="56"/>
      <c r="S99" s="56"/>
      <c r="T99" s="56"/>
      <c r="U99" s="56"/>
      <c r="V99" s="56"/>
      <c r="W99" s="56"/>
      <c r="X99" s="55"/>
      <c r="Y99" s="55"/>
      <c r="Z99" s="62"/>
      <c r="AA99" s="66"/>
      <c r="AB99" s="64"/>
    </row>
    <row r="100" customFormat="false" ht="37.5" hidden="false" customHeight="true" outlineLevel="0" collapsed="false">
      <c r="A100" s="4"/>
      <c r="B100" s="10" t="n">
        <f aca="false">B99+1</f>
        <v>47</v>
      </c>
      <c r="C100" s="61"/>
      <c r="D100" s="61"/>
      <c r="E100" s="61"/>
      <c r="F100" s="61"/>
      <c r="G100" s="61"/>
      <c r="H100" s="61"/>
      <c r="I100" s="61"/>
      <c r="J100" s="61"/>
      <c r="K100" s="61"/>
      <c r="L100" s="61"/>
      <c r="M100" s="56"/>
      <c r="N100" s="56"/>
      <c r="O100" s="56"/>
      <c r="P100" s="56"/>
      <c r="Q100" s="56"/>
      <c r="R100" s="56"/>
      <c r="S100" s="56"/>
      <c r="T100" s="56"/>
      <c r="U100" s="56"/>
      <c r="V100" s="56"/>
      <c r="W100" s="56"/>
      <c r="X100" s="55"/>
      <c r="Y100" s="55"/>
      <c r="Z100" s="62"/>
      <c r="AA100" s="66"/>
      <c r="AB100" s="64"/>
    </row>
    <row r="101" customFormat="false" ht="37.5" hidden="false" customHeight="true" outlineLevel="0" collapsed="false">
      <c r="A101" s="4"/>
      <c r="B101" s="10" t="n">
        <f aca="false">B100+1</f>
        <v>48</v>
      </c>
      <c r="C101" s="61"/>
      <c r="D101" s="61"/>
      <c r="E101" s="61"/>
      <c r="F101" s="61"/>
      <c r="G101" s="61"/>
      <c r="H101" s="61"/>
      <c r="I101" s="61"/>
      <c r="J101" s="61"/>
      <c r="K101" s="61"/>
      <c r="L101" s="61"/>
      <c r="M101" s="56"/>
      <c r="N101" s="56"/>
      <c r="O101" s="56"/>
      <c r="P101" s="56"/>
      <c r="Q101" s="56"/>
      <c r="R101" s="56"/>
      <c r="S101" s="56"/>
      <c r="T101" s="56"/>
      <c r="U101" s="56"/>
      <c r="V101" s="56"/>
      <c r="W101" s="56"/>
      <c r="X101" s="55"/>
      <c r="Y101" s="55"/>
      <c r="Z101" s="62"/>
      <c r="AA101" s="66"/>
      <c r="AB101" s="64"/>
    </row>
    <row r="102" customFormat="false" ht="37.5" hidden="false" customHeight="true" outlineLevel="0" collapsed="false">
      <c r="A102" s="4"/>
      <c r="B102" s="10" t="n">
        <f aca="false">B101+1</f>
        <v>49</v>
      </c>
      <c r="C102" s="61"/>
      <c r="D102" s="61"/>
      <c r="E102" s="61"/>
      <c r="F102" s="61"/>
      <c r="G102" s="61"/>
      <c r="H102" s="61"/>
      <c r="I102" s="61"/>
      <c r="J102" s="61"/>
      <c r="K102" s="61"/>
      <c r="L102" s="61"/>
      <c r="M102" s="56"/>
      <c r="N102" s="56"/>
      <c r="O102" s="56"/>
      <c r="P102" s="56"/>
      <c r="Q102" s="56"/>
      <c r="R102" s="56"/>
      <c r="S102" s="56"/>
      <c r="T102" s="56"/>
      <c r="U102" s="56"/>
      <c r="V102" s="56"/>
      <c r="W102" s="56"/>
      <c r="X102" s="55"/>
      <c r="Y102" s="55"/>
      <c r="Z102" s="62"/>
      <c r="AA102" s="66"/>
      <c r="AB102" s="64"/>
    </row>
    <row r="103" customFormat="false" ht="37.5" hidden="false" customHeight="true" outlineLevel="0" collapsed="false">
      <c r="A103" s="4"/>
      <c r="B103" s="10" t="n">
        <f aca="false">B102+1</f>
        <v>50</v>
      </c>
      <c r="C103" s="61"/>
      <c r="D103" s="61"/>
      <c r="E103" s="61"/>
      <c r="F103" s="61"/>
      <c r="G103" s="61"/>
      <c r="H103" s="61"/>
      <c r="I103" s="61"/>
      <c r="J103" s="61"/>
      <c r="K103" s="61"/>
      <c r="L103" s="61"/>
      <c r="M103" s="56"/>
      <c r="N103" s="56"/>
      <c r="O103" s="56"/>
      <c r="P103" s="56"/>
      <c r="Q103" s="56"/>
      <c r="R103" s="56"/>
      <c r="S103" s="56"/>
      <c r="T103" s="56"/>
      <c r="U103" s="56"/>
      <c r="V103" s="56"/>
      <c r="W103" s="56"/>
      <c r="X103" s="55"/>
      <c r="Y103" s="55"/>
      <c r="Z103" s="62"/>
      <c r="AA103" s="66"/>
      <c r="AB103" s="64"/>
    </row>
    <row r="104" customFormat="false" ht="37.5" hidden="false" customHeight="true" outlineLevel="0" collapsed="false">
      <c r="A104" s="4"/>
      <c r="B104" s="10" t="n">
        <f aca="false">B103+1</f>
        <v>51</v>
      </c>
      <c r="C104" s="61"/>
      <c r="D104" s="61"/>
      <c r="E104" s="61"/>
      <c r="F104" s="61"/>
      <c r="G104" s="61"/>
      <c r="H104" s="61"/>
      <c r="I104" s="61"/>
      <c r="J104" s="61"/>
      <c r="K104" s="61"/>
      <c r="L104" s="61"/>
      <c r="M104" s="56"/>
      <c r="N104" s="56"/>
      <c r="O104" s="56"/>
      <c r="P104" s="56"/>
      <c r="Q104" s="56"/>
      <c r="R104" s="56"/>
      <c r="S104" s="56"/>
      <c r="T104" s="56"/>
      <c r="U104" s="56"/>
      <c r="V104" s="56"/>
      <c r="W104" s="56"/>
      <c r="X104" s="55"/>
      <c r="Y104" s="55"/>
      <c r="Z104" s="62"/>
      <c r="AA104" s="66"/>
      <c r="AB104" s="64"/>
    </row>
    <row r="105" customFormat="false" ht="37.5" hidden="false" customHeight="true" outlineLevel="0" collapsed="false">
      <c r="A105" s="4"/>
      <c r="B105" s="10" t="n">
        <f aca="false">B104+1</f>
        <v>52</v>
      </c>
      <c r="C105" s="61"/>
      <c r="D105" s="61"/>
      <c r="E105" s="61"/>
      <c r="F105" s="61"/>
      <c r="G105" s="61"/>
      <c r="H105" s="61"/>
      <c r="I105" s="61"/>
      <c r="J105" s="61"/>
      <c r="K105" s="61"/>
      <c r="L105" s="61"/>
      <c r="M105" s="56"/>
      <c r="N105" s="56"/>
      <c r="O105" s="56"/>
      <c r="P105" s="56"/>
      <c r="Q105" s="56"/>
      <c r="R105" s="56"/>
      <c r="S105" s="56"/>
      <c r="T105" s="56"/>
      <c r="U105" s="56"/>
      <c r="V105" s="56"/>
      <c r="W105" s="56"/>
      <c r="X105" s="55"/>
      <c r="Y105" s="55"/>
      <c r="Z105" s="62"/>
      <c r="AA105" s="66"/>
      <c r="AB105" s="64"/>
    </row>
    <row r="106" customFormat="false" ht="37.5" hidden="false" customHeight="true" outlineLevel="0" collapsed="false">
      <c r="A106" s="4"/>
      <c r="B106" s="10" t="n">
        <f aca="false">B105+1</f>
        <v>53</v>
      </c>
      <c r="C106" s="61"/>
      <c r="D106" s="61"/>
      <c r="E106" s="61"/>
      <c r="F106" s="61"/>
      <c r="G106" s="61"/>
      <c r="H106" s="61"/>
      <c r="I106" s="61"/>
      <c r="J106" s="61"/>
      <c r="K106" s="61"/>
      <c r="L106" s="61"/>
      <c r="M106" s="56"/>
      <c r="N106" s="56"/>
      <c r="O106" s="56"/>
      <c r="P106" s="56"/>
      <c r="Q106" s="56"/>
      <c r="R106" s="56"/>
      <c r="S106" s="56"/>
      <c r="T106" s="56"/>
      <c r="U106" s="56"/>
      <c r="V106" s="56"/>
      <c r="W106" s="56"/>
      <c r="X106" s="55"/>
      <c r="Y106" s="55"/>
      <c r="Z106" s="62"/>
      <c r="AA106" s="66"/>
      <c r="AB106" s="64"/>
    </row>
    <row r="107" customFormat="false" ht="37.5" hidden="false" customHeight="true" outlineLevel="0" collapsed="false">
      <c r="A107" s="4"/>
      <c r="B107" s="10" t="n">
        <f aca="false">B106+1</f>
        <v>54</v>
      </c>
      <c r="C107" s="61"/>
      <c r="D107" s="61"/>
      <c r="E107" s="61"/>
      <c r="F107" s="61"/>
      <c r="G107" s="61"/>
      <c r="H107" s="61"/>
      <c r="I107" s="61"/>
      <c r="J107" s="61"/>
      <c r="K107" s="61"/>
      <c r="L107" s="61"/>
      <c r="M107" s="56"/>
      <c r="N107" s="56"/>
      <c r="O107" s="56"/>
      <c r="P107" s="56"/>
      <c r="Q107" s="56"/>
      <c r="R107" s="56"/>
      <c r="S107" s="56"/>
      <c r="T107" s="56"/>
      <c r="U107" s="56"/>
      <c r="V107" s="56"/>
      <c r="W107" s="56"/>
      <c r="X107" s="55"/>
      <c r="Y107" s="55"/>
      <c r="Z107" s="62"/>
      <c r="AA107" s="66"/>
      <c r="AB107" s="64"/>
    </row>
    <row r="108" customFormat="false" ht="37.5" hidden="false" customHeight="true" outlineLevel="0" collapsed="false">
      <c r="A108" s="4"/>
      <c r="B108" s="10" t="n">
        <f aca="false">B107+1</f>
        <v>55</v>
      </c>
      <c r="C108" s="61"/>
      <c r="D108" s="61"/>
      <c r="E108" s="61"/>
      <c r="F108" s="61"/>
      <c r="G108" s="61"/>
      <c r="H108" s="61"/>
      <c r="I108" s="61"/>
      <c r="J108" s="61"/>
      <c r="K108" s="61"/>
      <c r="L108" s="61"/>
      <c r="M108" s="56"/>
      <c r="N108" s="56"/>
      <c r="O108" s="56"/>
      <c r="P108" s="56"/>
      <c r="Q108" s="56"/>
      <c r="R108" s="56"/>
      <c r="S108" s="56"/>
      <c r="T108" s="56"/>
      <c r="U108" s="56"/>
      <c r="V108" s="56"/>
      <c r="W108" s="56"/>
      <c r="X108" s="55"/>
      <c r="Y108" s="55"/>
      <c r="Z108" s="62"/>
      <c r="AA108" s="66"/>
      <c r="AB108" s="64"/>
    </row>
    <row r="109" customFormat="false" ht="37.5" hidden="false" customHeight="true" outlineLevel="0" collapsed="false">
      <c r="A109" s="4"/>
      <c r="B109" s="10" t="n">
        <f aca="false">B108+1</f>
        <v>56</v>
      </c>
      <c r="C109" s="61"/>
      <c r="D109" s="61"/>
      <c r="E109" s="61"/>
      <c r="F109" s="61"/>
      <c r="G109" s="61"/>
      <c r="H109" s="61"/>
      <c r="I109" s="61"/>
      <c r="J109" s="61"/>
      <c r="K109" s="61"/>
      <c r="L109" s="61"/>
      <c r="M109" s="56"/>
      <c r="N109" s="56"/>
      <c r="O109" s="56"/>
      <c r="P109" s="56"/>
      <c r="Q109" s="56"/>
      <c r="R109" s="56"/>
      <c r="S109" s="56"/>
      <c r="T109" s="56"/>
      <c r="U109" s="56"/>
      <c r="V109" s="56"/>
      <c r="W109" s="56"/>
      <c r="X109" s="55"/>
      <c r="Y109" s="55"/>
      <c r="Z109" s="62"/>
      <c r="AA109" s="66"/>
      <c r="AB109" s="64"/>
    </row>
    <row r="110" customFormat="false" ht="37.5" hidden="false" customHeight="true" outlineLevel="0" collapsed="false">
      <c r="A110" s="4"/>
      <c r="B110" s="10" t="n">
        <f aca="false">B109+1</f>
        <v>57</v>
      </c>
      <c r="C110" s="61"/>
      <c r="D110" s="61"/>
      <c r="E110" s="61"/>
      <c r="F110" s="61"/>
      <c r="G110" s="61"/>
      <c r="H110" s="61"/>
      <c r="I110" s="61"/>
      <c r="J110" s="61"/>
      <c r="K110" s="61"/>
      <c r="L110" s="61"/>
      <c r="M110" s="56"/>
      <c r="N110" s="56"/>
      <c r="O110" s="56"/>
      <c r="P110" s="56"/>
      <c r="Q110" s="56"/>
      <c r="R110" s="56"/>
      <c r="S110" s="56"/>
      <c r="T110" s="56"/>
      <c r="U110" s="56"/>
      <c r="V110" s="56"/>
      <c r="W110" s="56"/>
      <c r="X110" s="55"/>
      <c r="Y110" s="55"/>
      <c r="Z110" s="62"/>
      <c r="AA110" s="66"/>
      <c r="AB110" s="64"/>
    </row>
    <row r="111" customFormat="false" ht="37.5" hidden="false" customHeight="true" outlineLevel="0" collapsed="false">
      <c r="A111" s="4"/>
      <c r="B111" s="10" t="n">
        <f aca="false">B110+1</f>
        <v>58</v>
      </c>
      <c r="C111" s="61"/>
      <c r="D111" s="61"/>
      <c r="E111" s="61"/>
      <c r="F111" s="61"/>
      <c r="G111" s="61"/>
      <c r="H111" s="61"/>
      <c r="I111" s="61"/>
      <c r="J111" s="61"/>
      <c r="K111" s="61"/>
      <c r="L111" s="61"/>
      <c r="M111" s="56"/>
      <c r="N111" s="56"/>
      <c r="O111" s="56"/>
      <c r="P111" s="56"/>
      <c r="Q111" s="56"/>
      <c r="R111" s="56"/>
      <c r="S111" s="56"/>
      <c r="T111" s="56"/>
      <c r="U111" s="56"/>
      <c r="V111" s="56"/>
      <c r="W111" s="56"/>
      <c r="X111" s="55"/>
      <c r="Y111" s="55"/>
      <c r="Z111" s="62"/>
      <c r="AA111" s="66"/>
      <c r="AB111" s="64"/>
    </row>
    <row r="112" customFormat="false" ht="37.5" hidden="false" customHeight="true" outlineLevel="0" collapsed="false">
      <c r="A112" s="4"/>
      <c r="B112" s="10" t="n">
        <f aca="false">B111+1</f>
        <v>59</v>
      </c>
      <c r="C112" s="61"/>
      <c r="D112" s="61"/>
      <c r="E112" s="61"/>
      <c r="F112" s="61"/>
      <c r="G112" s="61"/>
      <c r="H112" s="61"/>
      <c r="I112" s="61"/>
      <c r="J112" s="61"/>
      <c r="K112" s="61"/>
      <c r="L112" s="61"/>
      <c r="M112" s="56"/>
      <c r="N112" s="56"/>
      <c r="O112" s="56"/>
      <c r="P112" s="56"/>
      <c r="Q112" s="56"/>
      <c r="R112" s="56"/>
      <c r="S112" s="56"/>
      <c r="T112" s="56"/>
      <c r="U112" s="56"/>
      <c r="V112" s="56"/>
      <c r="W112" s="56"/>
      <c r="X112" s="55"/>
      <c r="Y112" s="55"/>
      <c r="Z112" s="62"/>
      <c r="AA112" s="66"/>
      <c r="AB112" s="64"/>
    </row>
    <row r="113" customFormat="false" ht="37.5" hidden="false" customHeight="true" outlineLevel="0" collapsed="false">
      <c r="A113" s="4"/>
      <c r="B113" s="10" t="n">
        <f aca="false">B112+1</f>
        <v>60</v>
      </c>
      <c r="C113" s="61"/>
      <c r="D113" s="61"/>
      <c r="E113" s="61"/>
      <c r="F113" s="61"/>
      <c r="G113" s="61"/>
      <c r="H113" s="61"/>
      <c r="I113" s="61"/>
      <c r="J113" s="61"/>
      <c r="K113" s="61"/>
      <c r="L113" s="61"/>
      <c r="M113" s="56"/>
      <c r="N113" s="56"/>
      <c r="O113" s="56"/>
      <c r="P113" s="56"/>
      <c r="Q113" s="56"/>
      <c r="R113" s="56"/>
      <c r="S113" s="56"/>
      <c r="T113" s="56"/>
      <c r="U113" s="56"/>
      <c r="V113" s="56"/>
      <c r="W113" s="56"/>
      <c r="X113" s="55"/>
      <c r="Y113" s="55"/>
      <c r="Z113" s="62"/>
      <c r="AA113" s="66"/>
      <c r="AB113" s="64"/>
    </row>
    <row r="114" customFormat="false" ht="37.5" hidden="false" customHeight="true" outlineLevel="0" collapsed="false">
      <c r="A114" s="4"/>
      <c r="B114" s="10" t="n">
        <f aca="false">B113+1</f>
        <v>61</v>
      </c>
      <c r="C114" s="61"/>
      <c r="D114" s="61"/>
      <c r="E114" s="61"/>
      <c r="F114" s="61"/>
      <c r="G114" s="61"/>
      <c r="H114" s="61"/>
      <c r="I114" s="61"/>
      <c r="J114" s="61"/>
      <c r="K114" s="61"/>
      <c r="L114" s="61"/>
      <c r="M114" s="56"/>
      <c r="N114" s="56"/>
      <c r="O114" s="56"/>
      <c r="P114" s="56"/>
      <c r="Q114" s="56"/>
      <c r="R114" s="56"/>
      <c r="S114" s="56"/>
      <c r="T114" s="56"/>
      <c r="U114" s="56"/>
      <c r="V114" s="56"/>
      <c r="W114" s="56"/>
      <c r="X114" s="55"/>
      <c r="Y114" s="55"/>
      <c r="Z114" s="62"/>
      <c r="AA114" s="66"/>
      <c r="AB114" s="64"/>
    </row>
    <row r="115" customFormat="false" ht="37.5" hidden="false" customHeight="true" outlineLevel="0" collapsed="false">
      <c r="A115" s="4"/>
      <c r="B115" s="10" t="n">
        <f aca="false">B114+1</f>
        <v>62</v>
      </c>
      <c r="C115" s="61"/>
      <c r="D115" s="61"/>
      <c r="E115" s="61"/>
      <c r="F115" s="61"/>
      <c r="G115" s="61"/>
      <c r="H115" s="61"/>
      <c r="I115" s="61"/>
      <c r="J115" s="61"/>
      <c r="K115" s="61"/>
      <c r="L115" s="61"/>
      <c r="M115" s="56"/>
      <c r="N115" s="56"/>
      <c r="O115" s="56"/>
      <c r="P115" s="56"/>
      <c r="Q115" s="56"/>
      <c r="R115" s="56"/>
      <c r="S115" s="56"/>
      <c r="T115" s="56"/>
      <c r="U115" s="56"/>
      <c r="V115" s="56"/>
      <c r="W115" s="56"/>
      <c r="X115" s="55"/>
      <c r="Y115" s="55"/>
      <c r="Z115" s="62"/>
      <c r="AA115" s="66"/>
      <c r="AB115" s="64"/>
    </row>
    <row r="116" customFormat="false" ht="37.5" hidden="false" customHeight="true" outlineLevel="0" collapsed="false">
      <c r="A116" s="4"/>
      <c r="B116" s="10" t="n">
        <f aca="false">B115+1</f>
        <v>63</v>
      </c>
      <c r="C116" s="61"/>
      <c r="D116" s="61"/>
      <c r="E116" s="61"/>
      <c r="F116" s="61"/>
      <c r="G116" s="61"/>
      <c r="H116" s="61"/>
      <c r="I116" s="61"/>
      <c r="J116" s="61"/>
      <c r="K116" s="61"/>
      <c r="L116" s="61"/>
      <c r="M116" s="56"/>
      <c r="N116" s="56"/>
      <c r="O116" s="56"/>
      <c r="P116" s="56"/>
      <c r="Q116" s="56"/>
      <c r="R116" s="56"/>
      <c r="S116" s="56"/>
      <c r="T116" s="56"/>
      <c r="U116" s="56"/>
      <c r="V116" s="56"/>
      <c r="W116" s="56"/>
      <c r="X116" s="55"/>
      <c r="Y116" s="55"/>
      <c r="Z116" s="62"/>
      <c r="AA116" s="66"/>
      <c r="AB116" s="64"/>
    </row>
    <row r="117" customFormat="false" ht="37.5" hidden="false" customHeight="true" outlineLevel="0" collapsed="false">
      <c r="A117" s="4"/>
      <c r="B117" s="10" t="n">
        <f aca="false">B116+1</f>
        <v>64</v>
      </c>
      <c r="C117" s="61"/>
      <c r="D117" s="61"/>
      <c r="E117" s="61"/>
      <c r="F117" s="61"/>
      <c r="G117" s="61"/>
      <c r="H117" s="61"/>
      <c r="I117" s="61"/>
      <c r="J117" s="61"/>
      <c r="K117" s="61"/>
      <c r="L117" s="61"/>
      <c r="M117" s="56"/>
      <c r="N117" s="56"/>
      <c r="O117" s="56"/>
      <c r="P117" s="56"/>
      <c r="Q117" s="56"/>
      <c r="R117" s="56"/>
      <c r="S117" s="56"/>
      <c r="T117" s="56"/>
      <c r="U117" s="56"/>
      <c r="V117" s="56"/>
      <c r="W117" s="56"/>
      <c r="X117" s="55"/>
      <c r="Y117" s="55"/>
      <c r="Z117" s="62"/>
      <c r="AA117" s="66"/>
      <c r="AB117" s="64"/>
    </row>
    <row r="118" customFormat="false" ht="37.5" hidden="false" customHeight="true" outlineLevel="0" collapsed="false">
      <c r="A118" s="4"/>
      <c r="B118" s="10" t="n">
        <f aca="false">B117+1</f>
        <v>65</v>
      </c>
      <c r="C118" s="61"/>
      <c r="D118" s="61"/>
      <c r="E118" s="61"/>
      <c r="F118" s="61"/>
      <c r="G118" s="61"/>
      <c r="H118" s="61"/>
      <c r="I118" s="61"/>
      <c r="J118" s="61"/>
      <c r="K118" s="61"/>
      <c r="L118" s="61"/>
      <c r="M118" s="56"/>
      <c r="N118" s="56"/>
      <c r="O118" s="56"/>
      <c r="P118" s="56"/>
      <c r="Q118" s="56"/>
      <c r="R118" s="56"/>
      <c r="S118" s="56"/>
      <c r="T118" s="56"/>
      <c r="U118" s="56"/>
      <c r="V118" s="56"/>
      <c r="W118" s="56"/>
      <c r="X118" s="55"/>
      <c r="Y118" s="55"/>
      <c r="Z118" s="62"/>
      <c r="AA118" s="66"/>
      <c r="AB118" s="64"/>
    </row>
    <row r="119" customFormat="false" ht="37.5" hidden="false" customHeight="true" outlineLevel="0" collapsed="false">
      <c r="A119" s="4"/>
      <c r="B119" s="10" t="n">
        <f aca="false">B118+1</f>
        <v>66</v>
      </c>
      <c r="C119" s="61"/>
      <c r="D119" s="61"/>
      <c r="E119" s="61"/>
      <c r="F119" s="61"/>
      <c r="G119" s="61"/>
      <c r="H119" s="61"/>
      <c r="I119" s="61"/>
      <c r="J119" s="61"/>
      <c r="K119" s="61"/>
      <c r="L119" s="61"/>
      <c r="M119" s="56"/>
      <c r="N119" s="56"/>
      <c r="O119" s="56"/>
      <c r="P119" s="56"/>
      <c r="Q119" s="56"/>
      <c r="R119" s="56"/>
      <c r="S119" s="56"/>
      <c r="T119" s="56"/>
      <c r="U119" s="56"/>
      <c r="V119" s="56"/>
      <c r="W119" s="56"/>
      <c r="X119" s="55"/>
      <c r="Y119" s="55"/>
      <c r="Z119" s="62"/>
      <c r="AA119" s="66"/>
      <c r="AB119" s="64"/>
    </row>
    <row r="120" customFormat="false" ht="37.5" hidden="false" customHeight="true" outlineLevel="0" collapsed="false">
      <c r="A120" s="4"/>
      <c r="B120" s="10" t="n">
        <f aca="false">B119+1</f>
        <v>67</v>
      </c>
      <c r="C120" s="61"/>
      <c r="D120" s="61"/>
      <c r="E120" s="61"/>
      <c r="F120" s="61"/>
      <c r="G120" s="61"/>
      <c r="H120" s="61"/>
      <c r="I120" s="61"/>
      <c r="J120" s="61"/>
      <c r="K120" s="61"/>
      <c r="L120" s="61"/>
      <c r="M120" s="56"/>
      <c r="N120" s="56"/>
      <c r="O120" s="56"/>
      <c r="P120" s="56"/>
      <c r="Q120" s="56"/>
      <c r="R120" s="56"/>
      <c r="S120" s="56"/>
      <c r="T120" s="56"/>
      <c r="U120" s="56"/>
      <c r="V120" s="56"/>
      <c r="W120" s="56"/>
      <c r="X120" s="55"/>
      <c r="Y120" s="55"/>
      <c r="Z120" s="62"/>
      <c r="AA120" s="66"/>
      <c r="AB120" s="64"/>
    </row>
    <row r="121" customFormat="false" ht="37.5" hidden="false" customHeight="true" outlineLevel="0" collapsed="false">
      <c r="A121" s="4"/>
      <c r="B121" s="10" t="n">
        <f aca="false">B120+1</f>
        <v>68</v>
      </c>
      <c r="C121" s="61"/>
      <c r="D121" s="61"/>
      <c r="E121" s="61"/>
      <c r="F121" s="61"/>
      <c r="G121" s="61"/>
      <c r="H121" s="61"/>
      <c r="I121" s="61"/>
      <c r="J121" s="61"/>
      <c r="K121" s="61"/>
      <c r="L121" s="61"/>
      <c r="M121" s="56"/>
      <c r="N121" s="56"/>
      <c r="O121" s="56"/>
      <c r="P121" s="56"/>
      <c r="Q121" s="56"/>
      <c r="R121" s="56"/>
      <c r="S121" s="56"/>
      <c r="T121" s="56"/>
      <c r="U121" s="56"/>
      <c r="V121" s="56"/>
      <c r="W121" s="56"/>
      <c r="X121" s="55"/>
      <c r="Y121" s="55"/>
      <c r="Z121" s="62"/>
      <c r="AA121" s="66"/>
      <c r="AB121" s="64"/>
    </row>
    <row r="122" customFormat="false" ht="37.5" hidden="false" customHeight="true" outlineLevel="0" collapsed="false">
      <c r="A122" s="4"/>
      <c r="B122" s="10" t="n">
        <f aca="false">B121+1</f>
        <v>69</v>
      </c>
      <c r="C122" s="61"/>
      <c r="D122" s="61"/>
      <c r="E122" s="61"/>
      <c r="F122" s="61"/>
      <c r="G122" s="61"/>
      <c r="H122" s="61"/>
      <c r="I122" s="61"/>
      <c r="J122" s="61"/>
      <c r="K122" s="61"/>
      <c r="L122" s="61"/>
      <c r="M122" s="56"/>
      <c r="N122" s="56"/>
      <c r="O122" s="56"/>
      <c r="P122" s="56"/>
      <c r="Q122" s="56"/>
      <c r="R122" s="56"/>
      <c r="S122" s="56"/>
      <c r="T122" s="56"/>
      <c r="U122" s="56"/>
      <c r="V122" s="56"/>
      <c r="W122" s="56"/>
      <c r="X122" s="55"/>
      <c r="Y122" s="55"/>
      <c r="Z122" s="62"/>
      <c r="AA122" s="66"/>
      <c r="AB122" s="64"/>
    </row>
    <row r="123" customFormat="false" ht="37.5" hidden="false" customHeight="true" outlineLevel="0" collapsed="false">
      <c r="A123" s="4"/>
      <c r="B123" s="10" t="n">
        <f aca="false">B122+1</f>
        <v>70</v>
      </c>
      <c r="C123" s="61"/>
      <c r="D123" s="61"/>
      <c r="E123" s="61"/>
      <c r="F123" s="61"/>
      <c r="G123" s="61"/>
      <c r="H123" s="61"/>
      <c r="I123" s="61"/>
      <c r="J123" s="61"/>
      <c r="K123" s="61"/>
      <c r="L123" s="61"/>
      <c r="M123" s="56"/>
      <c r="N123" s="56"/>
      <c r="O123" s="56"/>
      <c r="P123" s="56"/>
      <c r="Q123" s="56"/>
      <c r="R123" s="56"/>
      <c r="S123" s="56"/>
      <c r="T123" s="56"/>
      <c r="U123" s="56"/>
      <c r="V123" s="56"/>
      <c r="W123" s="56"/>
      <c r="X123" s="55"/>
      <c r="Y123" s="55"/>
      <c r="Z123" s="62"/>
      <c r="AA123" s="66"/>
      <c r="AB123" s="64"/>
    </row>
    <row r="124" customFormat="false" ht="37.5" hidden="false" customHeight="true" outlineLevel="0" collapsed="false">
      <c r="A124" s="4"/>
      <c r="B124" s="10" t="n">
        <f aca="false">B123+1</f>
        <v>71</v>
      </c>
      <c r="C124" s="61"/>
      <c r="D124" s="61"/>
      <c r="E124" s="61"/>
      <c r="F124" s="61"/>
      <c r="G124" s="61"/>
      <c r="H124" s="61"/>
      <c r="I124" s="61"/>
      <c r="J124" s="61"/>
      <c r="K124" s="61"/>
      <c r="L124" s="61"/>
      <c r="M124" s="56"/>
      <c r="N124" s="56"/>
      <c r="O124" s="56"/>
      <c r="P124" s="56"/>
      <c r="Q124" s="56"/>
      <c r="R124" s="56"/>
      <c r="S124" s="56"/>
      <c r="T124" s="56"/>
      <c r="U124" s="56"/>
      <c r="V124" s="56"/>
      <c r="W124" s="56"/>
      <c r="X124" s="55"/>
      <c r="Y124" s="55"/>
      <c r="Z124" s="62"/>
      <c r="AA124" s="66"/>
      <c r="AB124" s="64"/>
    </row>
    <row r="125" customFormat="false" ht="37.5" hidden="false" customHeight="true" outlineLevel="0" collapsed="false">
      <c r="A125" s="4"/>
      <c r="B125" s="10" t="n">
        <f aca="false">B124+1</f>
        <v>72</v>
      </c>
      <c r="C125" s="61"/>
      <c r="D125" s="61"/>
      <c r="E125" s="61"/>
      <c r="F125" s="61"/>
      <c r="G125" s="61"/>
      <c r="H125" s="61"/>
      <c r="I125" s="61"/>
      <c r="J125" s="61"/>
      <c r="K125" s="61"/>
      <c r="L125" s="61"/>
      <c r="M125" s="56"/>
      <c r="N125" s="56"/>
      <c r="O125" s="56"/>
      <c r="P125" s="56"/>
      <c r="Q125" s="56"/>
      <c r="R125" s="56"/>
      <c r="S125" s="56"/>
      <c r="T125" s="56"/>
      <c r="U125" s="56"/>
      <c r="V125" s="56"/>
      <c r="W125" s="56"/>
      <c r="X125" s="55"/>
      <c r="Y125" s="55"/>
      <c r="Z125" s="62"/>
      <c r="AA125" s="66"/>
      <c r="AB125" s="64"/>
    </row>
    <row r="126" customFormat="false" ht="37.5" hidden="false" customHeight="true" outlineLevel="0" collapsed="false">
      <c r="A126" s="4"/>
      <c r="B126" s="10" t="n">
        <f aca="false">B125+1</f>
        <v>73</v>
      </c>
      <c r="C126" s="61"/>
      <c r="D126" s="61"/>
      <c r="E126" s="61"/>
      <c r="F126" s="61"/>
      <c r="G126" s="61"/>
      <c r="H126" s="61"/>
      <c r="I126" s="61"/>
      <c r="J126" s="61"/>
      <c r="K126" s="61"/>
      <c r="L126" s="61"/>
      <c r="M126" s="56"/>
      <c r="N126" s="56"/>
      <c r="O126" s="56"/>
      <c r="P126" s="56"/>
      <c r="Q126" s="56"/>
      <c r="R126" s="56"/>
      <c r="S126" s="56"/>
      <c r="T126" s="56"/>
      <c r="U126" s="56"/>
      <c r="V126" s="56"/>
      <c r="W126" s="56"/>
      <c r="X126" s="55"/>
      <c r="Y126" s="55"/>
      <c r="Z126" s="62"/>
      <c r="AA126" s="66"/>
      <c r="AB126" s="64"/>
    </row>
    <row r="127" customFormat="false" ht="37.5" hidden="false" customHeight="true" outlineLevel="0" collapsed="false">
      <c r="A127" s="4"/>
      <c r="B127" s="10" t="n">
        <f aca="false">B126+1</f>
        <v>74</v>
      </c>
      <c r="C127" s="61"/>
      <c r="D127" s="61"/>
      <c r="E127" s="61"/>
      <c r="F127" s="61"/>
      <c r="G127" s="61"/>
      <c r="H127" s="61"/>
      <c r="I127" s="61"/>
      <c r="J127" s="61"/>
      <c r="K127" s="61"/>
      <c r="L127" s="61"/>
      <c r="M127" s="56"/>
      <c r="N127" s="56"/>
      <c r="O127" s="56"/>
      <c r="P127" s="56"/>
      <c r="Q127" s="56"/>
      <c r="R127" s="56"/>
      <c r="S127" s="56"/>
      <c r="T127" s="56"/>
      <c r="U127" s="56"/>
      <c r="V127" s="56"/>
      <c r="W127" s="56"/>
      <c r="X127" s="55"/>
      <c r="Y127" s="55"/>
      <c r="Z127" s="62"/>
      <c r="AA127" s="66"/>
      <c r="AB127" s="64"/>
    </row>
    <row r="128" customFormat="false" ht="37.5" hidden="false" customHeight="true" outlineLevel="0" collapsed="false">
      <c r="A128" s="4"/>
      <c r="B128" s="10" t="n">
        <f aca="false">B127+1</f>
        <v>75</v>
      </c>
      <c r="C128" s="61"/>
      <c r="D128" s="61"/>
      <c r="E128" s="61"/>
      <c r="F128" s="61"/>
      <c r="G128" s="61"/>
      <c r="H128" s="61"/>
      <c r="I128" s="61"/>
      <c r="J128" s="61"/>
      <c r="K128" s="61"/>
      <c r="L128" s="61"/>
      <c r="M128" s="56"/>
      <c r="N128" s="56"/>
      <c r="O128" s="56"/>
      <c r="P128" s="56"/>
      <c r="Q128" s="56"/>
      <c r="R128" s="56"/>
      <c r="S128" s="56"/>
      <c r="T128" s="56"/>
      <c r="U128" s="56"/>
      <c r="V128" s="56"/>
      <c r="W128" s="56"/>
      <c r="X128" s="55"/>
      <c r="Y128" s="55"/>
      <c r="Z128" s="62"/>
      <c r="AA128" s="66"/>
      <c r="AB128" s="64"/>
    </row>
    <row r="129" customFormat="false" ht="37.5" hidden="false" customHeight="true" outlineLevel="0" collapsed="false">
      <c r="A129" s="4"/>
      <c r="B129" s="10" t="n">
        <f aca="false">B128+1</f>
        <v>76</v>
      </c>
      <c r="C129" s="61"/>
      <c r="D129" s="61"/>
      <c r="E129" s="61"/>
      <c r="F129" s="61"/>
      <c r="G129" s="61"/>
      <c r="H129" s="61"/>
      <c r="I129" s="61"/>
      <c r="J129" s="61"/>
      <c r="K129" s="61"/>
      <c r="L129" s="61"/>
      <c r="M129" s="56"/>
      <c r="N129" s="56"/>
      <c r="O129" s="56"/>
      <c r="P129" s="56"/>
      <c r="Q129" s="56"/>
      <c r="R129" s="56"/>
      <c r="S129" s="56"/>
      <c r="T129" s="56"/>
      <c r="U129" s="56"/>
      <c r="V129" s="56"/>
      <c r="W129" s="56"/>
      <c r="X129" s="55"/>
      <c r="Y129" s="55"/>
      <c r="Z129" s="62"/>
      <c r="AA129" s="66"/>
      <c r="AB129" s="64"/>
    </row>
    <row r="130" customFormat="false" ht="37.5" hidden="false" customHeight="true" outlineLevel="0" collapsed="false">
      <c r="A130" s="4"/>
      <c r="B130" s="10" t="n">
        <f aca="false">B129+1</f>
        <v>77</v>
      </c>
      <c r="C130" s="61"/>
      <c r="D130" s="61"/>
      <c r="E130" s="61"/>
      <c r="F130" s="61"/>
      <c r="G130" s="61"/>
      <c r="H130" s="61"/>
      <c r="I130" s="61"/>
      <c r="J130" s="61"/>
      <c r="K130" s="61"/>
      <c r="L130" s="61"/>
      <c r="M130" s="56"/>
      <c r="N130" s="56"/>
      <c r="O130" s="56"/>
      <c r="P130" s="56"/>
      <c r="Q130" s="56"/>
      <c r="R130" s="56"/>
      <c r="S130" s="56"/>
      <c r="T130" s="56"/>
      <c r="U130" s="56"/>
      <c r="V130" s="56"/>
      <c r="W130" s="56"/>
      <c r="X130" s="55"/>
      <c r="Y130" s="55"/>
      <c r="Z130" s="62"/>
      <c r="AA130" s="66"/>
      <c r="AB130" s="64"/>
    </row>
    <row r="131" customFormat="false" ht="37.5" hidden="false" customHeight="true" outlineLevel="0" collapsed="false">
      <c r="A131" s="4"/>
      <c r="B131" s="10" t="n">
        <f aca="false">B130+1</f>
        <v>78</v>
      </c>
      <c r="C131" s="61"/>
      <c r="D131" s="61"/>
      <c r="E131" s="61"/>
      <c r="F131" s="61"/>
      <c r="G131" s="61"/>
      <c r="H131" s="61"/>
      <c r="I131" s="61"/>
      <c r="J131" s="61"/>
      <c r="K131" s="61"/>
      <c r="L131" s="61"/>
      <c r="M131" s="56"/>
      <c r="N131" s="56"/>
      <c r="O131" s="56"/>
      <c r="P131" s="56"/>
      <c r="Q131" s="56"/>
      <c r="R131" s="56"/>
      <c r="S131" s="56"/>
      <c r="T131" s="56"/>
      <c r="U131" s="56"/>
      <c r="V131" s="56"/>
      <c r="W131" s="56"/>
      <c r="X131" s="55"/>
      <c r="Y131" s="55"/>
      <c r="Z131" s="62"/>
      <c r="AA131" s="66"/>
      <c r="AB131" s="64"/>
    </row>
    <row r="132" customFormat="false" ht="37.5" hidden="false" customHeight="true" outlineLevel="0" collapsed="false">
      <c r="A132" s="4"/>
      <c r="B132" s="10" t="n">
        <f aca="false">B131+1</f>
        <v>79</v>
      </c>
      <c r="C132" s="61"/>
      <c r="D132" s="61"/>
      <c r="E132" s="61"/>
      <c r="F132" s="61"/>
      <c r="G132" s="61"/>
      <c r="H132" s="61"/>
      <c r="I132" s="61"/>
      <c r="J132" s="61"/>
      <c r="K132" s="61"/>
      <c r="L132" s="61"/>
      <c r="M132" s="56"/>
      <c r="N132" s="56"/>
      <c r="O132" s="56"/>
      <c r="P132" s="56"/>
      <c r="Q132" s="56"/>
      <c r="R132" s="56"/>
      <c r="S132" s="56"/>
      <c r="T132" s="56"/>
      <c r="U132" s="56"/>
      <c r="V132" s="56"/>
      <c r="W132" s="56"/>
      <c r="X132" s="55"/>
      <c r="Y132" s="55"/>
      <c r="Z132" s="62"/>
      <c r="AA132" s="66"/>
      <c r="AB132" s="64"/>
    </row>
    <row r="133" customFormat="false" ht="37.5" hidden="false" customHeight="true" outlineLevel="0" collapsed="false">
      <c r="A133" s="4"/>
      <c r="B133" s="10" t="n">
        <f aca="false">B132+1</f>
        <v>80</v>
      </c>
      <c r="C133" s="61"/>
      <c r="D133" s="61"/>
      <c r="E133" s="61"/>
      <c r="F133" s="61"/>
      <c r="G133" s="61"/>
      <c r="H133" s="61"/>
      <c r="I133" s="61"/>
      <c r="J133" s="61"/>
      <c r="K133" s="61"/>
      <c r="L133" s="61"/>
      <c r="M133" s="56"/>
      <c r="N133" s="56"/>
      <c r="O133" s="56"/>
      <c r="P133" s="56"/>
      <c r="Q133" s="56"/>
      <c r="R133" s="56"/>
      <c r="S133" s="56"/>
      <c r="T133" s="56"/>
      <c r="U133" s="56"/>
      <c r="V133" s="56"/>
      <c r="W133" s="56"/>
      <c r="X133" s="55"/>
      <c r="Y133" s="55"/>
      <c r="Z133" s="62"/>
      <c r="AA133" s="66"/>
      <c r="AB133" s="64"/>
    </row>
    <row r="134" customFormat="false" ht="37.5" hidden="false" customHeight="true" outlineLevel="0" collapsed="false">
      <c r="A134" s="4"/>
      <c r="B134" s="10" t="n">
        <f aca="false">B133+1</f>
        <v>81</v>
      </c>
      <c r="C134" s="61"/>
      <c r="D134" s="61"/>
      <c r="E134" s="61"/>
      <c r="F134" s="61"/>
      <c r="G134" s="61"/>
      <c r="H134" s="61"/>
      <c r="I134" s="61"/>
      <c r="J134" s="61"/>
      <c r="K134" s="61"/>
      <c r="L134" s="61"/>
      <c r="M134" s="56"/>
      <c r="N134" s="56"/>
      <c r="O134" s="56"/>
      <c r="P134" s="56"/>
      <c r="Q134" s="56"/>
      <c r="R134" s="56"/>
      <c r="S134" s="56"/>
      <c r="T134" s="56"/>
      <c r="U134" s="56"/>
      <c r="V134" s="56"/>
      <c r="W134" s="56"/>
      <c r="X134" s="55"/>
      <c r="Y134" s="55"/>
      <c r="Z134" s="62"/>
      <c r="AA134" s="66"/>
      <c r="AB134" s="64"/>
    </row>
    <row r="135" customFormat="false" ht="37.5" hidden="false" customHeight="true" outlineLevel="0" collapsed="false">
      <c r="A135" s="4"/>
      <c r="B135" s="10" t="n">
        <f aca="false">B134+1</f>
        <v>82</v>
      </c>
      <c r="C135" s="61"/>
      <c r="D135" s="61"/>
      <c r="E135" s="61"/>
      <c r="F135" s="61"/>
      <c r="G135" s="61"/>
      <c r="H135" s="61"/>
      <c r="I135" s="61"/>
      <c r="J135" s="61"/>
      <c r="K135" s="61"/>
      <c r="L135" s="61"/>
      <c r="M135" s="56"/>
      <c r="N135" s="56"/>
      <c r="O135" s="56"/>
      <c r="P135" s="56"/>
      <c r="Q135" s="56"/>
      <c r="R135" s="56"/>
      <c r="S135" s="56"/>
      <c r="T135" s="56"/>
      <c r="U135" s="56"/>
      <c r="V135" s="56"/>
      <c r="W135" s="56"/>
      <c r="X135" s="55"/>
      <c r="Y135" s="55"/>
      <c r="Z135" s="62"/>
      <c r="AA135" s="66"/>
      <c r="AB135" s="64"/>
    </row>
    <row r="136" customFormat="false" ht="37.5" hidden="false" customHeight="true" outlineLevel="0" collapsed="false">
      <c r="A136" s="4"/>
      <c r="B136" s="10" t="n">
        <f aca="false">B135+1</f>
        <v>83</v>
      </c>
      <c r="C136" s="61"/>
      <c r="D136" s="61"/>
      <c r="E136" s="61"/>
      <c r="F136" s="61"/>
      <c r="G136" s="61"/>
      <c r="H136" s="61"/>
      <c r="I136" s="61"/>
      <c r="J136" s="61"/>
      <c r="K136" s="61"/>
      <c r="L136" s="61"/>
      <c r="M136" s="56"/>
      <c r="N136" s="56"/>
      <c r="O136" s="56"/>
      <c r="P136" s="56"/>
      <c r="Q136" s="56"/>
      <c r="R136" s="56"/>
      <c r="S136" s="56"/>
      <c r="T136" s="56"/>
      <c r="U136" s="56"/>
      <c r="V136" s="56"/>
      <c r="W136" s="56"/>
      <c r="X136" s="55"/>
      <c r="Y136" s="55"/>
      <c r="Z136" s="62"/>
      <c r="AA136" s="66"/>
      <c r="AB136" s="64"/>
    </row>
    <row r="137" customFormat="false" ht="37.5" hidden="false" customHeight="true" outlineLevel="0" collapsed="false">
      <c r="A137" s="4"/>
      <c r="B137" s="10" t="n">
        <f aca="false">B136+1</f>
        <v>84</v>
      </c>
      <c r="C137" s="61"/>
      <c r="D137" s="61"/>
      <c r="E137" s="61"/>
      <c r="F137" s="61"/>
      <c r="G137" s="61"/>
      <c r="H137" s="61"/>
      <c r="I137" s="61"/>
      <c r="J137" s="61"/>
      <c r="K137" s="61"/>
      <c r="L137" s="61"/>
      <c r="M137" s="56"/>
      <c r="N137" s="56"/>
      <c r="O137" s="56"/>
      <c r="P137" s="56"/>
      <c r="Q137" s="56"/>
      <c r="R137" s="56"/>
      <c r="S137" s="56"/>
      <c r="T137" s="56"/>
      <c r="U137" s="56"/>
      <c r="V137" s="56"/>
      <c r="W137" s="56"/>
      <c r="X137" s="55"/>
      <c r="Y137" s="55"/>
      <c r="Z137" s="62"/>
      <c r="AA137" s="66"/>
      <c r="AB137" s="64"/>
    </row>
    <row r="138" customFormat="false" ht="37.5" hidden="false" customHeight="true" outlineLevel="0" collapsed="false">
      <c r="A138" s="4"/>
      <c r="B138" s="10" t="n">
        <f aca="false">B137+1</f>
        <v>85</v>
      </c>
      <c r="C138" s="61"/>
      <c r="D138" s="61"/>
      <c r="E138" s="61"/>
      <c r="F138" s="61"/>
      <c r="G138" s="61"/>
      <c r="H138" s="61"/>
      <c r="I138" s="61"/>
      <c r="J138" s="61"/>
      <c r="K138" s="61"/>
      <c r="L138" s="61"/>
      <c r="M138" s="56"/>
      <c r="N138" s="56"/>
      <c r="O138" s="56"/>
      <c r="P138" s="56"/>
      <c r="Q138" s="56"/>
      <c r="R138" s="56"/>
      <c r="S138" s="56"/>
      <c r="T138" s="56"/>
      <c r="U138" s="56"/>
      <c r="V138" s="56"/>
      <c r="W138" s="56"/>
      <c r="X138" s="55"/>
      <c r="Y138" s="55"/>
      <c r="Z138" s="62"/>
      <c r="AA138" s="66"/>
      <c r="AB138" s="64"/>
    </row>
    <row r="139" customFormat="false" ht="37.5" hidden="false" customHeight="true" outlineLevel="0" collapsed="false">
      <c r="A139" s="4"/>
      <c r="B139" s="10" t="n">
        <f aca="false">B138+1</f>
        <v>86</v>
      </c>
      <c r="C139" s="61"/>
      <c r="D139" s="61"/>
      <c r="E139" s="61"/>
      <c r="F139" s="61"/>
      <c r="G139" s="61"/>
      <c r="H139" s="61"/>
      <c r="I139" s="61"/>
      <c r="J139" s="61"/>
      <c r="K139" s="61"/>
      <c r="L139" s="61"/>
      <c r="M139" s="56"/>
      <c r="N139" s="56"/>
      <c r="O139" s="56"/>
      <c r="P139" s="56"/>
      <c r="Q139" s="56"/>
      <c r="R139" s="56"/>
      <c r="S139" s="56"/>
      <c r="T139" s="56"/>
      <c r="U139" s="56"/>
      <c r="V139" s="56"/>
      <c r="W139" s="56"/>
      <c r="X139" s="55"/>
      <c r="Y139" s="55"/>
      <c r="Z139" s="62"/>
      <c r="AA139" s="66"/>
      <c r="AB139" s="64"/>
    </row>
    <row r="140" customFormat="false" ht="37.5" hidden="false" customHeight="true" outlineLevel="0" collapsed="false">
      <c r="A140" s="4"/>
      <c r="B140" s="10" t="n">
        <f aca="false">B139+1</f>
        <v>87</v>
      </c>
      <c r="C140" s="61"/>
      <c r="D140" s="61"/>
      <c r="E140" s="61"/>
      <c r="F140" s="61"/>
      <c r="G140" s="61"/>
      <c r="H140" s="61"/>
      <c r="I140" s="61"/>
      <c r="J140" s="61"/>
      <c r="K140" s="61"/>
      <c r="L140" s="61"/>
      <c r="M140" s="56"/>
      <c r="N140" s="56"/>
      <c r="O140" s="56"/>
      <c r="P140" s="56"/>
      <c r="Q140" s="56"/>
      <c r="R140" s="56"/>
      <c r="S140" s="56"/>
      <c r="T140" s="56"/>
      <c r="U140" s="56"/>
      <c r="V140" s="56"/>
      <c r="W140" s="56"/>
      <c r="X140" s="55"/>
      <c r="Y140" s="55"/>
      <c r="Z140" s="62"/>
      <c r="AA140" s="66"/>
      <c r="AB140" s="64"/>
    </row>
    <row r="141" customFormat="false" ht="37.5" hidden="false" customHeight="true" outlineLevel="0" collapsed="false">
      <c r="A141" s="4"/>
      <c r="B141" s="10" t="n">
        <f aca="false">B140+1</f>
        <v>88</v>
      </c>
      <c r="C141" s="61"/>
      <c r="D141" s="61"/>
      <c r="E141" s="61"/>
      <c r="F141" s="61"/>
      <c r="G141" s="61"/>
      <c r="H141" s="61"/>
      <c r="I141" s="61"/>
      <c r="J141" s="61"/>
      <c r="K141" s="61"/>
      <c r="L141" s="61"/>
      <c r="M141" s="56"/>
      <c r="N141" s="56"/>
      <c r="O141" s="56"/>
      <c r="P141" s="56"/>
      <c r="Q141" s="56"/>
      <c r="R141" s="56"/>
      <c r="S141" s="56"/>
      <c r="T141" s="56"/>
      <c r="U141" s="56"/>
      <c r="V141" s="56"/>
      <c r="W141" s="56"/>
      <c r="X141" s="55"/>
      <c r="Y141" s="55"/>
      <c r="Z141" s="62"/>
      <c r="AA141" s="66"/>
      <c r="AB141" s="64"/>
    </row>
    <row r="142" customFormat="false" ht="37.5" hidden="false" customHeight="true" outlineLevel="0" collapsed="false">
      <c r="A142" s="4"/>
      <c r="B142" s="10" t="n">
        <f aca="false">B141+1</f>
        <v>89</v>
      </c>
      <c r="C142" s="61"/>
      <c r="D142" s="61"/>
      <c r="E142" s="61"/>
      <c r="F142" s="61"/>
      <c r="G142" s="61"/>
      <c r="H142" s="61"/>
      <c r="I142" s="61"/>
      <c r="J142" s="61"/>
      <c r="K142" s="61"/>
      <c r="L142" s="61"/>
      <c r="M142" s="56"/>
      <c r="N142" s="56"/>
      <c r="O142" s="56"/>
      <c r="P142" s="56"/>
      <c r="Q142" s="56"/>
      <c r="R142" s="56"/>
      <c r="S142" s="56"/>
      <c r="T142" s="56"/>
      <c r="U142" s="56"/>
      <c r="V142" s="56"/>
      <c r="W142" s="56"/>
      <c r="X142" s="55"/>
      <c r="Y142" s="55"/>
      <c r="Z142" s="62"/>
      <c r="AA142" s="66"/>
      <c r="AB142" s="64"/>
    </row>
    <row r="143" customFormat="false" ht="37.5" hidden="false" customHeight="true" outlineLevel="0" collapsed="false">
      <c r="A143" s="4"/>
      <c r="B143" s="10" t="n">
        <f aca="false">B142+1</f>
        <v>90</v>
      </c>
      <c r="C143" s="61"/>
      <c r="D143" s="61"/>
      <c r="E143" s="61"/>
      <c r="F143" s="61"/>
      <c r="G143" s="61"/>
      <c r="H143" s="61"/>
      <c r="I143" s="61"/>
      <c r="J143" s="61"/>
      <c r="K143" s="61"/>
      <c r="L143" s="61"/>
      <c r="M143" s="56"/>
      <c r="N143" s="56"/>
      <c r="O143" s="56"/>
      <c r="P143" s="56"/>
      <c r="Q143" s="56"/>
      <c r="R143" s="56"/>
      <c r="S143" s="56"/>
      <c r="T143" s="56"/>
      <c r="U143" s="56"/>
      <c r="V143" s="56"/>
      <c r="W143" s="56"/>
      <c r="X143" s="55"/>
      <c r="Y143" s="55"/>
      <c r="Z143" s="62"/>
      <c r="AA143" s="66"/>
      <c r="AB143" s="64"/>
    </row>
    <row r="144" customFormat="false" ht="37.5" hidden="false" customHeight="true" outlineLevel="0" collapsed="false">
      <c r="A144" s="4"/>
      <c r="B144" s="10" t="n">
        <f aca="false">B143+1</f>
        <v>91</v>
      </c>
      <c r="C144" s="61"/>
      <c r="D144" s="61"/>
      <c r="E144" s="61"/>
      <c r="F144" s="61"/>
      <c r="G144" s="61"/>
      <c r="H144" s="61"/>
      <c r="I144" s="61"/>
      <c r="J144" s="61"/>
      <c r="K144" s="61"/>
      <c r="L144" s="61"/>
      <c r="M144" s="56"/>
      <c r="N144" s="56"/>
      <c r="O144" s="56"/>
      <c r="P144" s="56"/>
      <c r="Q144" s="56"/>
      <c r="R144" s="56"/>
      <c r="S144" s="56"/>
      <c r="T144" s="56"/>
      <c r="U144" s="56"/>
      <c r="V144" s="56"/>
      <c r="W144" s="56"/>
      <c r="X144" s="55"/>
      <c r="Y144" s="55"/>
      <c r="Z144" s="62"/>
      <c r="AA144" s="66"/>
      <c r="AB144" s="64"/>
    </row>
    <row r="145" customFormat="false" ht="37.5" hidden="false" customHeight="true" outlineLevel="0" collapsed="false">
      <c r="A145" s="4"/>
      <c r="B145" s="10" t="n">
        <f aca="false">B144+1</f>
        <v>92</v>
      </c>
      <c r="C145" s="61"/>
      <c r="D145" s="61"/>
      <c r="E145" s="61"/>
      <c r="F145" s="61"/>
      <c r="G145" s="61"/>
      <c r="H145" s="61"/>
      <c r="I145" s="61"/>
      <c r="J145" s="61"/>
      <c r="K145" s="61"/>
      <c r="L145" s="61"/>
      <c r="M145" s="56"/>
      <c r="N145" s="56"/>
      <c r="O145" s="56"/>
      <c r="P145" s="56"/>
      <c r="Q145" s="56"/>
      <c r="R145" s="56"/>
      <c r="S145" s="56"/>
      <c r="T145" s="56"/>
      <c r="U145" s="56"/>
      <c r="V145" s="56"/>
      <c r="W145" s="56"/>
      <c r="X145" s="55"/>
      <c r="Y145" s="55"/>
      <c r="Z145" s="62"/>
      <c r="AA145" s="66"/>
      <c r="AB145" s="64"/>
    </row>
    <row r="146" customFormat="false" ht="37.5" hidden="false" customHeight="true" outlineLevel="0" collapsed="false">
      <c r="A146" s="4"/>
      <c r="B146" s="10" t="n">
        <f aca="false">B145+1</f>
        <v>93</v>
      </c>
      <c r="C146" s="61"/>
      <c r="D146" s="61"/>
      <c r="E146" s="61"/>
      <c r="F146" s="61"/>
      <c r="G146" s="61"/>
      <c r="H146" s="61"/>
      <c r="I146" s="61"/>
      <c r="J146" s="61"/>
      <c r="K146" s="61"/>
      <c r="L146" s="61"/>
      <c r="M146" s="56"/>
      <c r="N146" s="56"/>
      <c r="O146" s="56"/>
      <c r="P146" s="56"/>
      <c r="Q146" s="56"/>
      <c r="R146" s="56"/>
      <c r="S146" s="56"/>
      <c r="T146" s="56"/>
      <c r="U146" s="56"/>
      <c r="V146" s="56"/>
      <c r="W146" s="56"/>
      <c r="X146" s="55"/>
      <c r="Y146" s="55"/>
      <c r="Z146" s="62"/>
      <c r="AA146" s="66"/>
      <c r="AB146" s="64"/>
    </row>
    <row r="147" customFormat="false" ht="37.5" hidden="false" customHeight="true" outlineLevel="0" collapsed="false">
      <c r="A147" s="4"/>
      <c r="B147" s="10" t="n">
        <f aca="false">B146+1</f>
        <v>94</v>
      </c>
      <c r="C147" s="61"/>
      <c r="D147" s="61"/>
      <c r="E147" s="61"/>
      <c r="F147" s="61"/>
      <c r="G147" s="61"/>
      <c r="H147" s="61"/>
      <c r="I147" s="61"/>
      <c r="J147" s="61"/>
      <c r="K147" s="61"/>
      <c r="L147" s="61"/>
      <c r="M147" s="56"/>
      <c r="N147" s="56"/>
      <c r="O147" s="56"/>
      <c r="P147" s="56"/>
      <c r="Q147" s="56"/>
      <c r="R147" s="56"/>
      <c r="S147" s="56"/>
      <c r="T147" s="56"/>
      <c r="U147" s="56"/>
      <c r="V147" s="56"/>
      <c r="W147" s="56"/>
      <c r="X147" s="55"/>
      <c r="Y147" s="55"/>
      <c r="Z147" s="62"/>
      <c r="AA147" s="66"/>
      <c r="AB147" s="64"/>
    </row>
    <row r="148" customFormat="false" ht="37.5" hidden="false" customHeight="true" outlineLevel="0" collapsed="false">
      <c r="A148" s="4"/>
      <c r="B148" s="10" t="n">
        <f aca="false">B147+1</f>
        <v>95</v>
      </c>
      <c r="C148" s="61"/>
      <c r="D148" s="61"/>
      <c r="E148" s="61"/>
      <c r="F148" s="61"/>
      <c r="G148" s="61"/>
      <c r="H148" s="61"/>
      <c r="I148" s="61"/>
      <c r="J148" s="61"/>
      <c r="K148" s="61"/>
      <c r="L148" s="61"/>
      <c r="M148" s="56"/>
      <c r="N148" s="56"/>
      <c r="O148" s="56"/>
      <c r="P148" s="56"/>
      <c r="Q148" s="56"/>
      <c r="R148" s="56"/>
      <c r="S148" s="56"/>
      <c r="T148" s="56"/>
      <c r="U148" s="56"/>
      <c r="V148" s="56"/>
      <c r="W148" s="56"/>
      <c r="X148" s="55"/>
      <c r="Y148" s="55"/>
      <c r="Z148" s="62"/>
      <c r="AA148" s="66"/>
      <c r="AB148" s="64"/>
    </row>
    <row r="149" customFormat="false" ht="37.5" hidden="false" customHeight="true" outlineLevel="0" collapsed="false">
      <c r="A149" s="4"/>
      <c r="B149" s="10" t="n">
        <f aca="false">B148+1</f>
        <v>96</v>
      </c>
      <c r="C149" s="61"/>
      <c r="D149" s="61"/>
      <c r="E149" s="61"/>
      <c r="F149" s="61"/>
      <c r="G149" s="61"/>
      <c r="H149" s="61"/>
      <c r="I149" s="61"/>
      <c r="J149" s="61"/>
      <c r="K149" s="61"/>
      <c r="L149" s="61"/>
      <c r="M149" s="56"/>
      <c r="N149" s="56"/>
      <c r="O149" s="56"/>
      <c r="P149" s="56"/>
      <c r="Q149" s="56"/>
      <c r="R149" s="56"/>
      <c r="S149" s="56"/>
      <c r="T149" s="56"/>
      <c r="U149" s="56"/>
      <c r="V149" s="56"/>
      <c r="W149" s="56"/>
      <c r="X149" s="55"/>
      <c r="Y149" s="55"/>
      <c r="Z149" s="62"/>
      <c r="AA149" s="66"/>
      <c r="AB149" s="64"/>
    </row>
    <row r="150" customFormat="false" ht="37.5" hidden="false" customHeight="true" outlineLevel="0" collapsed="false">
      <c r="A150" s="4"/>
      <c r="B150" s="10" t="n">
        <f aca="false">B149+1</f>
        <v>97</v>
      </c>
      <c r="C150" s="61"/>
      <c r="D150" s="61"/>
      <c r="E150" s="61"/>
      <c r="F150" s="61"/>
      <c r="G150" s="61"/>
      <c r="H150" s="61"/>
      <c r="I150" s="61"/>
      <c r="J150" s="61"/>
      <c r="K150" s="61"/>
      <c r="L150" s="61"/>
      <c r="M150" s="56"/>
      <c r="N150" s="56"/>
      <c r="O150" s="56"/>
      <c r="P150" s="56"/>
      <c r="Q150" s="56"/>
      <c r="R150" s="56"/>
      <c r="S150" s="56"/>
      <c r="T150" s="56"/>
      <c r="U150" s="56"/>
      <c r="V150" s="56"/>
      <c r="W150" s="56"/>
      <c r="X150" s="55"/>
      <c r="Y150" s="55"/>
      <c r="Z150" s="62"/>
      <c r="AA150" s="66"/>
      <c r="AB150" s="64"/>
    </row>
    <row r="151" customFormat="false" ht="37.5" hidden="false" customHeight="true" outlineLevel="0" collapsed="false">
      <c r="A151" s="4"/>
      <c r="B151" s="10" t="n">
        <f aca="false">B150+1</f>
        <v>98</v>
      </c>
      <c r="C151" s="61"/>
      <c r="D151" s="61"/>
      <c r="E151" s="61"/>
      <c r="F151" s="61"/>
      <c r="G151" s="61"/>
      <c r="H151" s="61"/>
      <c r="I151" s="61"/>
      <c r="J151" s="61"/>
      <c r="K151" s="61"/>
      <c r="L151" s="61"/>
      <c r="M151" s="56"/>
      <c r="N151" s="56"/>
      <c r="O151" s="56"/>
      <c r="P151" s="56"/>
      <c r="Q151" s="56"/>
      <c r="R151" s="56"/>
      <c r="S151" s="56"/>
      <c r="T151" s="56"/>
      <c r="U151" s="56"/>
      <c r="V151" s="56"/>
      <c r="W151" s="56"/>
      <c r="X151" s="55"/>
      <c r="Y151" s="55"/>
      <c r="Z151" s="62"/>
      <c r="AA151" s="66"/>
      <c r="AB151" s="64"/>
    </row>
    <row r="152" customFormat="false" ht="37.5" hidden="false" customHeight="true" outlineLevel="0" collapsed="false">
      <c r="A152" s="4"/>
      <c r="B152" s="10" t="n">
        <f aca="false">B151+1</f>
        <v>99</v>
      </c>
      <c r="C152" s="61"/>
      <c r="D152" s="61"/>
      <c r="E152" s="61"/>
      <c r="F152" s="61"/>
      <c r="G152" s="61"/>
      <c r="H152" s="61"/>
      <c r="I152" s="61"/>
      <c r="J152" s="61"/>
      <c r="K152" s="61"/>
      <c r="L152" s="61"/>
      <c r="M152" s="56"/>
      <c r="N152" s="56"/>
      <c r="O152" s="56"/>
      <c r="P152" s="56"/>
      <c r="Q152" s="56"/>
      <c r="R152" s="56"/>
      <c r="S152" s="56"/>
      <c r="T152" s="56"/>
      <c r="U152" s="56"/>
      <c r="V152" s="56"/>
      <c r="W152" s="56"/>
      <c r="X152" s="55"/>
      <c r="Y152" s="55"/>
      <c r="Z152" s="62"/>
      <c r="AA152" s="66"/>
      <c r="AB152" s="64"/>
    </row>
    <row r="153" customFormat="false" ht="37.5" hidden="false" customHeight="true" outlineLevel="0" collapsed="false">
      <c r="A153" s="4"/>
      <c r="B153" s="10" t="n">
        <f aca="false">B152+1</f>
        <v>100</v>
      </c>
      <c r="C153" s="67"/>
      <c r="D153" s="67"/>
      <c r="E153" s="67"/>
      <c r="F153" s="67"/>
      <c r="G153" s="67"/>
      <c r="H153" s="67"/>
      <c r="I153" s="67"/>
      <c r="J153" s="67"/>
      <c r="K153" s="67"/>
      <c r="L153" s="67"/>
      <c r="M153" s="68"/>
      <c r="N153" s="68"/>
      <c r="O153" s="68"/>
      <c r="P153" s="68"/>
      <c r="Q153" s="68"/>
      <c r="R153" s="68"/>
      <c r="S153" s="68"/>
      <c r="T153" s="68"/>
      <c r="U153" s="68"/>
      <c r="V153" s="68"/>
      <c r="W153" s="68"/>
      <c r="X153" s="69"/>
      <c r="Y153" s="69"/>
      <c r="Z153" s="70"/>
      <c r="AA153" s="71"/>
      <c r="AB153" s="64"/>
    </row>
    <row r="154" customFormat="false" ht="4.5" hidden="false" customHeight="true" outlineLevel="0" collapsed="false"/>
    <row r="155" customFormat="false" ht="28.5" hidden="false" customHeight="true" outlineLevel="0" collapsed="false"/>
  </sheetData>
  <sheetProtection sheet="true" objects="true" scenarios="true" formatCells="false" formatColumns="false" formatRows="false" sort="false" autoFilter="false"/>
  <mergeCells count="337">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B44:B45"/>
    <mergeCell ref="C44:L44"/>
    <mergeCell ref="M44:X44"/>
    <mergeCell ref="C45:L45"/>
    <mergeCell ref="M45:X45"/>
    <mergeCell ref="C46:L46"/>
    <mergeCell ref="M46:X46"/>
    <mergeCell ref="C47:L47"/>
    <mergeCell ref="M47:X47"/>
    <mergeCell ref="B51:AA51"/>
    <mergeCell ref="B52:B53"/>
    <mergeCell ref="C52:L53"/>
    <mergeCell ref="M52:Q53"/>
    <mergeCell ref="R52:W52"/>
    <mergeCell ref="X52:X53"/>
    <mergeCell ref="Y52:Y53"/>
    <mergeCell ref="Z52:Z53"/>
    <mergeCell ref="AA52:AA53"/>
    <mergeCell ref="AB52:AB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4:L153" type="textLength">
      <formula1>10</formula1>
      <formula2>0</formula2>
    </dataValidation>
  </dataValidations>
  <hyperlinks>
    <hyperlink ref="M47" r:id="rId2" display="aaa@aaa.aa.jp"/>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3"/>
  <legacyDrawing r:id="rId4"/>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248"/>
  <sheetViews>
    <sheetView showFormulas="false" showGridLines="true" showRowColHeaders="true" showZeros="true" rightToLeft="false" tabSelected="false" showOutlineSymbols="true" defaultGridColor="true" view="pageBreakPreview" topLeftCell="A1" colorId="64" zoomScale="110" zoomScaleNormal="120" zoomScalePageLayoutView="110" workbookViewId="0">
      <selection pane="topLeft" activeCell="Y200" activeCellId="0" sqref="Y200"/>
    </sheetView>
  </sheetViews>
  <sheetFormatPr defaultRowHeight="13.2" outlineLevelRow="0" outlineLevelCol="0"/>
  <cols>
    <col collapsed="false" customWidth="true" hidden="false" outlineLevel="0" max="1" min="1" style="0" width="2.44"/>
    <col collapsed="false" customWidth="true" hidden="false" outlineLevel="0" max="6" min="2" style="0" width="2.78"/>
    <col collapsed="false" customWidth="true" hidden="false" outlineLevel="0" max="17" min="7" style="0" width="2.44"/>
    <col collapsed="false" customWidth="true" hidden="false" outlineLevel="0" max="18" min="18" style="0" width="2.88"/>
    <col collapsed="false" customWidth="true" hidden="false" outlineLevel="0" max="24" min="19" style="0" width="2.44"/>
    <col collapsed="false" customWidth="true" hidden="false" outlineLevel="0" max="25" min="25" style="0" width="2.78"/>
    <col collapsed="false" customWidth="true" hidden="false" outlineLevel="0" max="32" min="26" style="0" width="2.44"/>
    <col collapsed="false" customWidth="true" hidden="false" outlineLevel="0" max="33" min="33" style="0" width="2.66"/>
    <col collapsed="false" customWidth="true" hidden="false" outlineLevel="0" max="34" min="34" style="0" width="2.44"/>
    <col collapsed="false" customWidth="true" hidden="false" outlineLevel="0" max="35" min="35" style="0" width="2.78"/>
    <col collapsed="false" customWidth="true" hidden="false" outlineLevel="0" max="36" min="36" style="0" width="2.88"/>
    <col collapsed="false" customWidth="true" hidden="false" outlineLevel="0" max="37" min="37" style="0" width="2.44"/>
    <col collapsed="false" customWidth="true" hidden="false" outlineLevel="0" max="38" min="38" style="72" width="3.45"/>
    <col collapsed="false" customWidth="true" hidden="false" outlineLevel="0" max="39" min="39" style="72" width="13.33"/>
    <col collapsed="false" customWidth="true" hidden="false" outlineLevel="0" max="43" min="40" style="72" width="9.22"/>
    <col collapsed="false" customWidth="true" hidden="false" outlineLevel="0" max="44" min="44" style="72" width="9.77"/>
    <col collapsed="false" customWidth="true" hidden="false" outlineLevel="0" max="49" min="45" style="72" width="9"/>
    <col collapsed="false" customWidth="true" hidden="false" outlineLevel="0" max="1025" min="50" style="0" width="9"/>
  </cols>
  <sheetData>
    <row r="1" customFormat="false" ht="18.75" hidden="false" customHeight="true" outlineLevel="0" collapsed="false">
      <c r="A1" s="4" t="s">
        <v>69</v>
      </c>
      <c r="B1" s="4"/>
      <c r="C1" s="4"/>
      <c r="D1" s="4"/>
      <c r="E1" s="4"/>
      <c r="F1" s="4"/>
      <c r="G1" s="4"/>
      <c r="H1" s="4"/>
      <c r="I1" s="4"/>
      <c r="J1" s="4"/>
      <c r="K1" s="4"/>
      <c r="L1" s="4"/>
      <c r="M1" s="4"/>
      <c r="N1" s="4"/>
      <c r="O1" s="4"/>
      <c r="P1" s="4"/>
      <c r="Q1" s="4"/>
      <c r="R1" s="4"/>
      <c r="S1" s="4"/>
      <c r="T1" s="4"/>
      <c r="U1" s="4"/>
      <c r="V1" s="4"/>
      <c r="W1" s="4"/>
      <c r="X1" s="4"/>
      <c r="Y1" s="37" t="s">
        <v>70</v>
      </c>
      <c r="Z1" s="37"/>
      <c r="AA1" s="37"/>
      <c r="AB1" s="37"/>
      <c r="AC1" s="37" t="str">
        <f aca="false">IF(基本情報入力シート!C33="","",基本情報入力シート!C33)</f>
        <v>○○市</v>
      </c>
      <c r="AD1" s="37"/>
      <c r="AE1" s="37"/>
      <c r="AF1" s="37"/>
      <c r="AG1" s="37"/>
      <c r="AH1" s="37"/>
      <c r="AI1" s="37"/>
      <c r="AJ1" s="37"/>
    </row>
    <row r="2" customFormat="false" ht="14.25" hidden="false" customHeight="true" outlineLevel="0" collapsed="false">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customFormat="false" ht="23.25" hidden="false" customHeight="true" outlineLevel="0" collapsed="false">
      <c r="A3" s="73" t="s">
        <v>71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row>
    <row r="4" customFormat="false" ht="24" hidden="false" customHeight="true" outlineLevel="0" collapsed="false">
      <c r="A4" s="4"/>
      <c r="B4" s="74"/>
      <c r="C4" s="74"/>
      <c r="D4" s="74"/>
      <c r="E4" s="74"/>
      <c r="F4" s="74"/>
      <c r="G4" s="74"/>
      <c r="H4" s="74"/>
      <c r="I4" s="74"/>
      <c r="J4" s="74"/>
      <c r="K4" s="74"/>
      <c r="L4" s="3"/>
      <c r="M4" s="74"/>
      <c r="N4" s="74"/>
      <c r="O4" s="74"/>
      <c r="P4" s="74"/>
      <c r="Q4" s="74"/>
      <c r="R4" s="74"/>
      <c r="S4" s="3"/>
      <c r="T4" s="74"/>
      <c r="U4" s="75" t="s">
        <v>72</v>
      </c>
      <c r="V4" s="76" t="n">
        <v>5</v>
      </c>
      <c r="W4" s="76"/>
      <c r="X4" s="3" t="s">
        <v>73</v>
      </c>
      <c r="Y4" s="3"/>
      <c r="Z4" s="74"/>
      <c r="AA4" s="74"/>
      <c r="AB4" s="74"/>
      <c r="AC4" s="77"/>
      <c r="AD4" s="4"/>
      <c r="AE4" s="4"/>
      <c r="AF4" s="7"/>
      <c r="AG4" s="74"/>
      <c r="AH4" s="74"/>
      <c r="AI4" s="74"/>
      <c r="AJ4" s="74"/>
    </row>
    <row r="5" customFormat="false" ht="6" hidden="false" customHeight="true" outlineLevel="0" collapsed="false">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customFormat="false" ht="19.5" hidden="false" customHeight="true" outlineLevel="0" collapsed="false">
      <c r="A6" s="9" t="s">
        <v>74</v>
      </c>
      <c r="B6" s="9"/>
      <c r="C6" s="9"/>
      <c r="D6" s="9"/>
      <c r="E6" s="9"/>
      <c r="F6" s="9"/>
      <c r="G6" s="9"/>
      <c r="H6" s="9"/>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row>
    <row r="7" customFormat="false" ht="6.75" hidden="false" customHeight="true" outlineLevel="0" collapsed="false">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81" customFormat="true" ht="13.5" hidden="false" customHeight="true" outlineLevel="0" collapsed="false">
      <c r="A8" s="79" t="s">
        <v>13</v>
      </c>
      <c r="B8" s="79"/>
      <c r="C8" s="79"/>
      <c r="D8" s="79"/>
      <c r="E8" s="79"/>
      <c r="F8" s="79"/>
      <c r="G8" s="80" t="str">
        <f aca="false">IF(基本情報入力シート!M37="","",基本情報入力シート!M37)</f>
        <v>○○ケアサービス</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L8" s="82"/>
      <c r="AM8" s="82"/>
      <c r="AN8" s="82"/>
      <c r="AO8" s="82"/>
      <c r="AP8" s="82"/>
      <c r="AQ8" s="82"/>
      <c r="AR8" s="82"/>
      <c r="AS8" s="82"/>
      <c r="AT8" s="82"/>
      <c r="AU8" s="82"/>
      <c r="AV8" s="82"/>
      <c r="AW8" s="82"/>
    </row>
    <row r="9" customFormat="false" ht="25.5" hidden="false" customHeight="true" outlineLevel="0" collapsed="false">
      <c r="A9" s="83" t="s">
        <v>12</v>
      </c>
      <c r="B9" s="83"/>
      <c r="C9" s="83"/>
      <c r="D9" s="83"/>
      <c r="E9" s="83"/>
      <c r="F9" s="83"/>
      <c r="G9" s="84" t="str">
        <f aca="false">IF(基本情報入力シート!M38="","",基本情報入力シート!M38)</f>
        <v>○○ケアサービス</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L9" s="82"/>
      <c r="AM9" s="82"/>
      <c r="AN9" s="82"/>
      <c r="AO9" s="82"/>
      <c r="AP9" s="82"/>
      <c r="AQ9" s="82"/>
      <c r="AR9" s="82"/>
      <c r="AS9" s="82"/>
      <c r="AT9" s="82"/>
      <c r="AU9" s="82"/>
      <c r="AV9" s="82"/>
      <c r="AW9" s="82"/>
    </row>
    <row r="10" customFormat="false" ht="12.75" hidden="false" customHeight="true" outlineLevel="0" collapsed="false">
      <c r="A10" s="85" t="s">
        <v>75</v>
      </c>
      <c r="B10" s="85"/>
      <c r="C10" s="85"/>
      <c r="D10" s="85"/>
      <c r="E10" s="85"/>
      <c r="F10" s="85"/>
      <c r="G10" s="86" t="s">
        <v>18</v>
      </c>
      <c r="H10" s="86" t="str">
        <f aca="false">IF(基本情報入力シート!AC39="－","",基本情報入力シート!AC39)</f>
        <v>100－1234</v>
      </c>
      <c r="I10" s="86"/>
      <c r="J10" s="86"/>
      <c r="K10" s="86"/>
      <c r="L10" s="86"/>
      <c r="M10" s="87"/>
      <c r="N10" s="88"/>
      <c r="O10" s="88"/>
      <c r="P10" s="88"/>
      <c r="Q10" s="88"/>
      <c r="R10" s="88"/>
      <c r="S10" s="88"/>
      <c r="T10" s="88"/>
      <c r="U10" s="88"/>
      <c r="V10" s="88"/>
      <c r="W10" s="88"/>
      <c r="X10" s="88"/>
      <c r="Y10" s="88"/>
      <c r="Z10" s="88"/>
      <c r="AA10" s="88"/>
      <c r="AB10" s="88"/>
      <c r="AC10" s="88"/>
      <c r="AD10" s="88"/>
      <c r="AE10" s="88"/>
      <c r="AF10" s="88"/>
      <c r="AG10" s="88"/>
      <c r="AH10" s="88"/>
      <c r="AI10" s="88"/>
      <c r="AJ10" s="89"/>
      <c r="AL10" s="82"/>
      <c r="AM10" s="82"/>
      <c r="AN10" s="82"/>
      <c r="AO10" s="82"/>
      <c r="AP10" s="82"/>
      <c r="AQ10" s="82"/>
      <c r="AR10" s="82"/>
      <c r="AS10" s="82"/>
      <c r="AT10" s="82"/>
      <c r="AU10" s="82"/>
      <c r="AV10" s="82"/>
      <c r="AW10" s="82"/>
    </row>
    <row r="11" customFormat="false" ht="16.5" hidden="false" customHeight="true" outlineLevel="0" collapsed="false">
      <c r="A11" s="85"/>
      <c r="B11" s="85"/>
      <c r="C11" s="85"/>
      <c r="D11" s="85"/>
      <c r="E11" s="85"/>
      <c r="F11" s="85"/>
      <c r="G11" s="90" t="str">
        <f aca="false">IF(基本情報入力シート!M40="","",基本情報入力シート!M40)</f>
        <v>千代田区霞が関 1－2－2</v>
      </c>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L11" s="82"/>
      <c r="AM11" s="82"/>
      <c r="AN11" s="82"/>
      <c r="AO11" s="82"/>
      <c r="AP11" s="82"/>
      <c r="AQ11" s="82"/>
      <c r="AR11" s="82"/>
      <c r="AS11" s="82"/>
      <c r="AT11" s="82"/>
      <c r="AU11" s="82"/>
      <c r="AV11" s="82"/>
      <c r="AW11" s="82"/>
    </row>
    <row r="12" customFormat="false" ht="16.5" hidden="false" customHeight="true" outlineLevel="0" collapsed="false">
      <c r="A12" s="85"/>
      <c r="B12" s="85"/>
      <c r="C12" s="85"/>
      <c r="D12" s="85"/>
      <c r="E12" s="85"/>
      <c r="F12" s="85"/>
      <c r="G12" s="91" t="str">
        <f aca="false">IF(基本情報入力シート!M41="","",基本情報入力シート!M41)</f>
        <v>○○ビル 18F</v>
      </c>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L12" s="82"/>
      <c r="AM12" s="82"/>
      <c r="AN12" s="82"/>
      <c r="AO12" s="82"/>
      <c r="AP12" s="82"/>
      <c r="AQ12" s="82"/>
      <c r="AR12" s="82"/>
      <c r="AS12" s="82"/>
      <c r="AT12" s="82"/>
      <c r="AU12" s="82"/>
      <c r="AV12" s="82"/>
      <c r="AW12" s="82"/>
    </row>
    <row r="13" customFormat="false" ht="13.5" hidden="false" customHeight="true" outlineLevel="0" collapsed="false">
      <c r="A13" s="92" t="s">
        <v>13</v>
      </c>
      <c r="B13" s="92"/>
      <c r="C13" s="92"/>
      <c r="D13" s="92"/>
      <c r="E13" s="92"/>
      <c r="F13" s="92"/>
      <c r="G13" s="80" t="str">
        <f aca="false">IF(基本情報入力シート!M44="","",基本情報入力シート!M44)</f>
        <v>コウロウ タロウ</v>
      </c>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L13" s="82"/>
      <c r="AM13" s="82"/>
      <c r="AN13" s="82"/>
      <c r="AO13" s="82"/>
      <c r="AP13" s="82"/>
      <c r="AQ13" s="82"/>
      <c r="AR13" s="82"/>
      <c r="AS13" s="82"/>
      <c r="AT13" s="82"/>
      <c r="AU13" s="82"/>
      <c r="AV13" s="82"/>
      <c r="AW13" s="82"/>
    </row>
    <row r="14" customFormat="false" ht="27.75" hidden="false" customHeight="true" outlineLevel="0" collapsed="false">
      <c r="A14" s="93" t="s">
        <v>76</v>
      </c>
      <c r="B14" s="93"/>
      <c r="C14" s="93"/>
      <c r="D14" s="93"/>
      <c r="E14" s="93"/>
      <c r="F14" s="93"/>
      <c r="G14" s="94" t="str">
        <f aca="false">IF(基本情報入力シート!M45="","",基本情報入力シート!M45)</f>
        <v>厚労 太郎</v>
      </c>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L14" s="82"/>
      <c r="AM14" s="82"/>
      <c r="AN14" s="82"/>
      <c r="AO14" s="82"/>
      <c r="AP14" s="82"/>
      <c r="AQ14" s="82"/>
      <c r="AR14" s="82"/>
      <c r="AS14" s="82"/>
      <c r="AT14" s="82"/>
      <c r="AU14" s="82"/>
      <c r="AV14" s="82"/>
      <c r="AW14" s="82"/>
    </row>
    <row r="15" customFormat="false" ht="18.75" hidden="false" customHeight="true" outlineLevel="0" collapsed="false">
      <c r="A15" s="95" t="s">
        <v>32</v>
      </c>
      <c r="B15" s="95"/>
      <c r="C15" s="95"/>
      <c r="D15" s="95"/>
      <c r="E15" s="95"/>
      <c r="F15" s="95"/>
      <c r="G15" s="96" t="s">
        <v>33</v>
      </c>
      <c r="H15" s="96"/>
      <c r="I15" s="96"/>
      <c r="J15" s="96"/>
      <c r="K15" s="97" t="str">
        <f aca="false">IF(基本情報入力シート!M46="","",基本情報入力シート!M46)</f>
        <v>03-3571-XXXX</v>
      </c>
      <c r="L15" s="97"/>
      <c r="M15" s="97"/>
      <c r="N15" s="97"/>
      <c r="O15" s="97"/>
      <c r="P15" s="97"/>
      <c r="Q15" s="97"/>
      <c r="R15" s="97"/>
      <c r="S15" s="97"/>
      <c r="T15" s="97"/>
      <c r="U15" s="95" t="s">
        <v>77</v>
      </c>
      <c r="V15" s="95"/>
      <c r="W15" s="95"/>
      <c r="X15" s="95"/>
      <c r="Y15" s="97" t="str">
        <f aca="false">IF(基本情報入力シート!M47="","",基本情報入力シート!M47)</f>
        <v>aaa@aaa.aa.jp</v>
      </c>
      <c r="Z15" s="97"/>
      <c r="AA15" s="97"/>
      <c r="AB15" s="97"/>
      <c r="AC15" s="97"/>
      <c r="AD15" s="97"/>
      <c r="AE15" s="97"/>
      <c r="AF15" s="97"/>
      <c r="AG15" s="97"/>
      <c r="AH15" s="97"/>
      <c r="AI15" s="97"/>
      <c r="AJ15" s="97"/>
      <c r="AL15" s="82"/>
      <c r="AM15" s="82"/>
      <c r="AN15" s="82"/>
      <c r="AO15" s="82"/>
      <c r="AP15" s="82"/>
      <c r="AQ15" s="82"/>
      <c r="AR15" s="82"/>
      <c r="AS15" s="82"/>
      <c r="AT15" s="98"/>
      <c r="AU15" s="82"/>
      <c r="AV15" s="82"/>
      <c r="AW15" s="82"/>
    </row>
    <row r="16" customFormat="false" ht="8.25" hidden="false" customHeight="true" outlineLevel="0" collapsed="false">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L16" s="82"/>
      <c r="AM16" s="82"/>
      <c r="AN16" s="82"/>
      <c r="AO16" s="82"/>
      <c r="AP16" s="82"/>
      <c r="AQ16" s="82"/>
      <c r="AR16" s="82"/>
      <c r="AS16" s="82"/>
      <c r="AT16" s="98"/>
      <c r="AU16" s="82"/>
      <c r="AV16" s="82"/>
      <c r="AW16" s="82"/>
    </row>
    <row r="17" customFormat="false" ht="7.5" hidden="false" customHeight="true" outlineLevel="0" collapsed="false">
      <c r="A17" s="100"/>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2"/>
      <c r="AL17" s="82"/>
      <c r="AM17" s="82"/>
      <c r="AN17" s="82"/>
      <c r="AO17" s="82"/>
      <c r="AP17" s="82"/>
      <c r="AQ17" s="82"/>
      <c r="AR17" s="82"/>
      <c r="AS17" s="98"/>
      <c r="AT17" s="82"/>
      <c r="AU17" s="82"/>
      <c r="AV17" s="82"/>
      <c r="AW17" s="82"/>
    </row>
    <row r="18" customFormat="false" ht="21.75" hidden="false" customHeight="true" outlineLevel="0" collapsed="false">
      <c r="A18" s="103" t="s">
        <v>78</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4"/>
      <c r="AL18" s="82"/>
      <c r="AM18" s="82"/>
      <c r="AN18" s="82"/>
      <c r="AO18" s="82"/>
      <c r="AP18" s="82"/>
      <c r="AQ18" s="82"/>
      <c r="AR18" s="82"/>
      <c r="AS18" s="98"/>
      <c r="AT18" s="82"/>
      <c r="AU18" s="82"/>
      <c r="AV18" s="82"/>
      <c r="AW18" s="82"/>
    </row>
    <row r="19" customFormat="false" ht="25.5" hidden="false" customHeight="true" outlineLevel="0" collapsed="false">
      <c r="A19" s="105"/>
      <c r="B19" s="106" t="s">
        <v>79</v>
      </c>
      <c r="C19" s="107" t="s">
        <v>80</v>
      </c>
      <c r="D19" s="107"/>
      <c r="E19" s="107"/>
      <c r="F19" s="107"/>
      <c r="G19" s="107"/>
      <c r="H19" s="107"/>
      <c r="I19" s="107"/>
      <c r="J19" s="107"/>
      <c r="K19" s="107"/>
      <c r="L19" s="107"/>
      <c r="M19" s="108" t="s">
        <v>79</v>
      </c>
      <c r="N19" s="109" t="s">
        <v>81</v>
      </c>
      <c r="O19" s="109"/>
      <c r="P19" s="109"/>
      <c r="Q19" s="109"/>
      <c r="R19" s="109"/>
      <c r="S19" s="109"/>
      <c r="T19" s="109"/>
      <c r="U19" s="109"/>
      <c r="V19" s="109"/>
      <c r="W19" s="109"/>
      <c r="X19" s="110" t="s">
        <v>79</v>
      </c>
      <c r="Y19" s="111" t="s">
        <v>82</v>
      </c>
      <c r="Z19" s="111"/>
      <c r="AA19" s="111"/>
      <c r="AB19" s="111"/>
      <c r="AC19" s="111"/>
      <c r="AD19" s="111"/>
      <c r="AE19" s="111"/>
      <c r="AF19" s="111"/>
      <c r="AG19" s="111"/>
      <c r="AH19" s="111"/>
      <c r="AI19" s="111"/>
      <c r="AJ19" s="104"/>
      <c r="AS19" s="112"/>
    </row>
    <row r="20" customFormat="false" ht="11.25" hidden="false" customHeight="true" outlineLevel="0" collapsed="false">
      <c r="A20" s="113"/>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5"/>
      <c r="AS20" s="112"/>
    </row>
    <row r="21" customFormat="false" ht="7.5" hidden="false" customHeight="true" outlineLevel="0" collapsed="false">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T21" s="112"/>
    </row>
    <row r="22" customFormat="false" ht="22.5" hidden="false" customHeight="true" outlineLevel="0" collapsed="false">
      <c r="A22" s="116" t="s">
        <v>83</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T22" s="112"/>
    </row>
    <row r="23" customFormat="false" ht="12.75" hidden="false" customHeight="true" outlineLevel="0" collapsed="false">
      <c r="A23" s="118" t="s">
        <v>84</v>
      </c>
      <c r="B23" s="119" t="s">
        <v>85</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T23" s="112"/>
    </row>
    <row r="24" customFormat="false" ht="12.75" hidden="false" customHeight="true" outlineLevel="0" collapsed="false">
      <c r="A24" s="118" t="s">
        <v>84</v>
      </c>
      <c r="B24" s="119" t="s">
        <v>86</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T24" s="112"/>
    </row>
    <row r="25" customFormat="false" ht="12.75" hidden="false" customHeight="true" outlineLevel="0" collapsed="false">
      <c r="A25" s="120" t="s">
        <v>87</v>
      </c>
      <c r="B25" s="119" t="s">
        <v>88</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T25" s="112"/>
    </row>
    <row r="26" customFormat="false" ht="12.75" hidden="false" customHeight="true" outlineLevel="0" collapsed="false">
      <c r="A26" s="120" t="s">
        <v>89</v>
      </c>
      <c r="B26" s="119" t="s">
        <v>90</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T26" s="112"/>
    </row>
    <row r="27" customFormat="false" ht="20.25" hidden="false" customHeight="true" outlineLevel="0" collapsed="false">
      <c r="A27" s="121" t="s">
        <v>91</v>
      </c>
      <c r="B27" s="122" t="s">
        <v>92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T27" s="112"/>
    </row>
    <row r="28" customFormat="false" ht="12.75" hidden="false" customHeight="true" outlineLevel="0" collapsed="false">
      <c r="A28" s="120" t="s">
        <v>93</v>
      </c>
      <c r="B28" s="119" t="s">
        <v>94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T28" s="112"/>
    </row>
    <row r="29" customFormat="false" ht="5.25" hidden="false" customHeight="true" outlineLevel="0" collapsed="false">
      <c r="B29" s="123"/>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T29" s="112"/>
    </row>
    <row r="30" customFormat="false" ht="18.75" hidden="false" customHeight="true" outlineLevel="0" collapsed="false">
      <c r="A30" s="124" t="s">
        <v>95</v>
      </c>
      <c r="B30" s="12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T30" s="112"/>
    </row>
    <row r="31" customFormat="false" ht="18.75" hidden="false" customHeight="true" outlineLevel="0" collapsed="false">
      <c r="A31" s="125" t="s">
        <v>96</v>
      </c>
      <c r="B31" s="125"/>
      <c r="C31" s="125"/>
      <c r="D31" s="125"/>
      <c r="E31" s="125"/>
      <c r="F31" s="125"/>
      <c r="G31" s="125"/>
      <c r="H31" s="125"/>
      <c r="I31" s="125"/>
      <c r="J31" s="125"/>
      <c r="K31" s="125"/>
      <c r="L31" s="125"/>
      <c r="M31" s="125"/>
      <c r="N31" s="125"/>
      <c r="O31" s="125"/>
      <c r="P31" s="125"/>
      <c r="Q31" s="125"/>
      <c r="R31" s="125"/>
      <c r="S31" s="125"/>
      <c r="T31" s="125"/>
      <c r="U31" s="125"/>
      <c r="V31" s="125"/>
      <c r="W31" s="4"/>
      <c r="X31" s="4"/>
      <c r="Y31" s="4"/>
      <c r="Z31" s="4"/>
      <c r="AA31" s="4"/>
      <c r="AB31" s="4"/>
      <c r="AC31" s="4"/>
      <c r="AD31" s="4"/>
      <c r="AE31" s="4"/>
      <c r="AF31" s="4"/>
      <c r="AG31" s="4"/>
      <c r="AH31" s="4"/>
      <c r="AI31" s="4"/>
      <c r="AJ31" s="4"/>
      <c r="AT31" s="112"/>
    </row>
    <row r="32" customFormat="false" ht="26.25" hidden="false" customHeight="true" outlineLevel="0" collapsed="false">
      <c r="A32" s="126" t="s">
        <v>97</v>
      </c>
      <c r="B32" s="127" t="s">
        <v>98</v>
      </c>
      <c r="C32" s="127"/>
      <c r="D32" s="128" t="n">
        <f aca="false">IF(V4=0,"",V4)</f>
        <v>5</v>
      </c>
      <c r="E32" s="128"/>
      <c r="F32" s="129" t="s">
        <v>99</v>
      </c>
      <c r="G32" s="130"/>
      <c r="H32" s="130"/>
      <c r="I32" s="130"/>
      <c r="J32" s="130"/>
      <c r="K32" s="130"/>
      <c r="L32" s="130"/>
      <c r="M32" s="130"/>
      <c r="N32" s="130"/>
      <c r="O32" s="131"/>
      <c r="P32" s="132" t="n">
        <f aca="false">SUM(P37,W37,AD37)</f>
        <v>52996272</v>
      </c>
      <c r="Q32" s="132"/>
      <c r="R32" s="132"/>
      <c r="S32" s="132"/>
      <c r="T32" s="132"/>
      <c r="U32" s="132"/>
      <c r="V32" s="133" t="s">
        <v>100</v>
      </c>
      <c r="W32" s="4"/>
      <c r="X32" s="4"/>
      <c r="Y32" s="4"/>
      <c r="Z32" s="4"/>
      <c r="AA32" s="4"/>
      <c r="AB32" s="4"/>
      <c r="AC32" s="4"/>
      <c r="AD32" s="4"/>
      <c r="AE32" s="4"/>
      <c r="AF32" s="4"/>
      <c r="AG32" s="4"/>
      <c r="AH32" s="4"/>
      <c r="AI32" s="4"/>
      <c r="AJ32" s="4"/>
      <c r="AT32" s="112"/>
    </row>
    <row r="33" customFormat="false" ht="30" hidden="false" customHeight="true" outlineLevel="0" collapsed="false">
      <c r="A33" s="126" t="s">
        <v>101</v>
      </c>
      <c r="B33" s="134" t="s">
        <v>102</v>
      </c>
      <c r="C33" s="134"/>
      <c r="D33" s="134"/>
      <c r="E33" s="134"/>
      <c r="F33" s="134"/>
      <c r="G33" s="134"/>
      <c r="H33" s="134"/>
      <c r="I33" s="134"/>
      <c r="J33" s="134"/>
      <c r="K33" s="134"/>
      <c r="L33" s="134"/>
      <c r="M33" s="134"/>
      <c r="N33" s="134"/>
      <c r="O33" s="134"/>
      <c r="P33" s="132" t="n">
        <f aca="false">SUM(P38,W38,AD38)</f>
        <v>57240000</v>
      </c>
      <c r="Q33" s="132"/>
      <c r="R33" s="132"/>
      <c r="S33" s="132"/>
      <c r="T33" s="132"/>
      <c r="U33" s="132"/>
      <c r="V33" s="135" t="s">
        <v>100</v>
      </c>
      <c r="W33" s="4"/>
      <c r="X33" s="4"/>
      <c r="Y33" s="4"/>
      <c r="Z33" s="4"/>
      <c r="AA33" s="4"/>
      <c r="AB33" s="4"/>
      <c r="AC33" s="4"/>
      <c r="AD33" s="4"/>
      <c r="AE33" s="4"/>
      <c r="AF33" s="4"/>
      <c r="AG33" s="4"/>
      <c r="AH33" s="4"/>
      <c r="AI33" s="4"/>
      <c r="AJ33" s="4"/>
      <c r="AT33" s="112"/>
    </row>
    <row r="34" customFormat="false" ht="10.5" hidden="false" customHeight="true" outlineLevel="0" collapsed="false">
      <c r="A34" s="4"/>
      <c r="B34" s="12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T34" s="112"/>
    </row>
    <row r="35" customFormat="false" ht="20.25" hidden="false" customHeight="true" outlineLevel="0" collapsed="false">
      <c r="A35" s="124" t="s">
        <v>103</v>
      </c>
      <c r="B35" s="123"/>
      <c r="C35" s="4"/>
      <c r="D35" s="4"/>
      <c r="E35" s="4"/>
      <c r="F35" s="4"/>
      <c r="G35" s="4"/>
      <c r="H35" s="4"/>
      <c r="I35" s="4"/>
      <c r="J35" s="4"/>
      <c r="K35" s="4"/>
      <c r="L35" s="4"/>
      <c r="M35" s="4"/>
      <c r="N35" s="4"/>
      <c r="O35" s="4"/>
      <c r="P35" s="4"/>
      <c r="Q35" s="4"/>
      <c r="R35" s="4"/>
      <c r="S35" s="4"/>
      <c r="T35" s="4"/>
      <c r="U35" s="4"/>
      <c r="V35" s="136" t="s">
        <v>104</v>
      </c>
      <c r="W35" s="75"/>
      <c r="X35" s="75"/>
      <c r="Y35" s="75"/>
      <c r="Z35" s="137"/>
      <c r="AA35" s="137"/>
      <c r="AB35" s="138"/>
      <c r="AC35" s="136" t="s">
        <v>105</v>
      </c>
      <c r="AD35" s="75"/>
      <c r="AE35" s="75"/>
      <c r="AF35" s="75"/>
      <c r="AG35" s="75"/>
      <c r="AH35" s="75"/>
      <c r="AI35" s="137"/>
      <c r="AJ35" s="136" t="s">
        <v>106</v>
      </c>
      <c r="AT35" s="112"/>
    </row>
    <row r="36" customFormat="false" ht="18.75" hidden="false" customHeight="true" outlineLevel="0" collapsed="false">
      <c r="A36" s="139"/>
      <c r="B36" s="139"/>
      <c r="C36" s="139"/>
      <c r="D36" s="139"/>
      <c r="E36" s="139"/>
      <c r="F36" s="139"/>
      <c r="G36" s="139"/>
      <c r="H36" s="139"/>
      <c r="I36" s="139"/>
      <c r="J36" s="139"/>
      <c r="K36" s="139"/>
      <c r="L36" s="139"/>
      <c r="M36" s="139"/>
      <c r="N36" s="139"/>
      <c r="O36" s="139"/>
      <c r="P36" s="140" t="s">
        <v>107</v>
      </c>
      <c r="Q36" s="140"/>
      <c r="R36" s="140"/>
      <c r="S36" s="140"/>
      <c r="T36" s="140"/>
      <c r="U36" s="140"/>
      <c r="V36" s="141" t="str">
        <f aca="false">IF(B19="○", IF(P37="","",IF(P38="","",IF(P38&gt;P37,"○","☓"))),"")</f>
        <v>○</v>
      </c>
      <c r="W36" s="142" t="s">
        <v>108</v>
      </c>
      <c r="X36" s="142"/>
      <c r="Y36" s="142"/>
      <c r="Z36" s="142"/>
      <c r="AA36" s="142"/>
      <c r="AB36" s="142"/>
      <c r="AC36" s="141" t="str">
        <f aca="false">IF(M19="○", IF(W37="","",IF(W38="","",IF(W38&gt;W37,"○","☓"))),"")</f>
        <v>○</v>
      </c>
      <c r="AD36" s="142" t="s">
        <v>109</v>
      </c>
      <c r="AE36" s="142"/>
      <c r="AF36" s="142"/>
      <c r="AG36" s="142"/>
      <c r="AH36" s="142"/>
      <c r="AI36" s="142"/>
      <c r="AJ36" s="141" t="str">
        <f aca="false">IF(X19="○", IF(AD37="","",IF(AD38="","",IF(AD38&gt;AD37,"○","☓"))),"")</f>
        <v>○</v>
      </c>
      <c r="AL36" s="143" t="s">
        <v>110</v>
      </c>
      <c r="AM36" s="143"/>
      <c r="AN36" s="143"/>
      <c r="AO36" s="143"/>
      <c r="AP36" s="143"/>
      <c r="AQ36" s="143"/>
      <c r="AR36" s="143"/>
      <c r="AS36" s="143"/>
      <c r="AT36" s="143"/>
      <c r="AU36" s="143"/>
      <c r="AV36" s="143"/>
    </row>
    <row r="37" customFormat="false" ht="26.25" hidden="false" customHeight="true" outlineLevel="0" collapsed="false">
      <c r="A37" s="126" t="s">
        <v>97</v>
      </c>
      <c r="B37" s="127" t="s">
        <v>98</v>
      </c>
      <c r="C37" s="127"/>
      <c r="D37" s="128" t="n">
        <f aca="false">IF(V4=0,"",V4)</f>
        <v>5</v>
      </c>
      <c r="E37" s="128"/>
      <c r="F37" s="129" t="s">
        <v>99</v>
      </c>
      <c r="G37" s="130"/>
      <c r="H37" s="130"/>
      <c r="I37" s="130"/>
      <c r="J37" s="130"/>
      <c r="K37" s="130"/>
      <c r="L37" s="130"/>
      <c r="M37" s="130"/>
      <c r="N37" s="130"/>
      <c r="O37" s="131"/>
      <c r="P37" s="144" t="n">
        <f aca="false">IF('別紙様式2-2 個表_処遇'!O5="","",'別紙様式2-2 個表_処遇'!O5)</f>
        <v>36881244</v>
      </c>
      <c r="Q37" s="144"/>
      <c r="R37" s="144"/>
      <c r="S37" s="144"/>
      <c r="T37" s="144"/>
      <c r="U37" s="144"/>
      <c r="V37" s="145" t="s">
        <v>100</v>
      </c>
      <c r="W37" s="146" t="n">
        <f aca="false">IF('別紙様式2-3 個表_特定'!O5="","",'別紙様式2-3 個表_特定'!O5)</f>
        <v>9363828</v>
      </c>
      <c r="X37" s="146"/>
      <c r="Y37" s="146"/>
      <c r="Z37" s="146"/>
      <c r="AA37" s="146"/>
      <c r="AB37" s="146"/>
      <c r="AC37" s="145" t="s">
        <v>100</v>
      </c>
      <c r="AD37" s="146" t="n">
        <f aca="false">IF('別紙様式2-4 個表_ベースアップ'!O5="","",'別紙様式2-4 個表_ベースアップ'!O5)</f>
        <v>6751200</v>
      </c>
      <c r="AE37" s="146"/>
      <c r="AF37" s="146"/>
      <c r="AG37" s="146"/>
      <c r="AH37" s="146"/>
      <c r="AI37" s="146"/>
      <c r="AJ37" s="147" t="s">
        <v>100</v>
      </c>
      <c r="AL37" s="82"/>
    </row>
    <row r="38" customFormat="false" ht="30" hidden="false" customHeight="true" outlineLevel="0" collapsed="false">
      <c r="A38" s="126" t="s">
        <v>101</v>
      </c>
      <c r="B38" s="148" t="s">
        <v>111</v>
      </c>
      <c r="C38" s="148"/>
      <c r="D38" s="148"/>
      <c r="E38" s="148"/>
      <c r="F38" s="148"/>
      <c r="G38" s="148"/>
      <c r="H38" s="148"/>
      <c r="I38" s="148"/>
      <c r="J38" s="148"/>
      <c r="K38" s="148"/>
      <c r="L38" s="148"/>
      <c r="M38" s="148"/>
      <c r="N38" s="148"/>
      <c r="O38" s="148"/>
      <c r="P38" s="149" t="n">
        <v>37800000</v>
      </c>
      <c r="Q38" s="149"/>
      <c r="R38" s="149"/>
      <c r="S38" s="149"/>
      <c r="T38" s="149"/>
      <c r="U38" s="149"/>
      <c r="V38" s="130" t="s">
        <v>100</v>
      </c>
      <c r="W38" s="150" t="n">
        <v>10800000</v>
      </c>
      <c r="X38" s="150"/>
      <c r="Y38" s="150"/>
      <c r="Z38" s="150"/>
      <c r="AA38" s="150"/>
      <c r="AB38" s="150"/>
      <c r="AC38" s="130" t="s">
        <v>100</v>
      </c>
      <c r="AD38" s="151" t="n">
        <f aca="false">S139+S142</f>
        <v>8640000</v>
      </c>
      <c r="AE38" s="151"/>
      <c r="AF38" s="151"/>
      <c r="AG38" s="151"/>
      <c r="AH38" s="151"/>
      <c r="AI38" s="151"/>
      <c r="AJ38" s="131" t="s">
        <v>100</v>
      </c>
    </row>
    <row r="39" customFormat="false" ht="6.75" hidden="false" customHeight="true" outlineLevel="0" collapsed="false">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row>
    <row r="40" customFormat="false" ht="13.2" hidden="false" customHeight="false" outlineLevel="0" collapsed="false">
      <c r="A40" s="153" t="s">
        <v>112</v>
      </c>
    </row>
    <row r="41" customFormat="false" ht="12.75" hidden="false" customHeight="true" outlineLevel="0" collapsed="false">
      <c r="A41" s="120" t="s">
        <v>84</v>
      </c>
      <c r="B41" s="153" t="s">
        <v>113</v>
      </c>
    </row>
    <row r="42" customFormat="false" ht="12.75" hidden="false" customHeight="true" outlineLevel="0" collapsed="false">
      <c r="A42" s="120" t="s">
        <v>84</v>
      </c>
      <c r="B42" s="153" t="s">
        <v>114</v>
      </c>
    </row>
    <row r="43" customFormat="false" ht="12.75" hidden="false" customHeight="true" outlineLevel="0" collapsed="false">
      <c r="A43" s="120" t="s">
        <v>84</v>
      </c>
      <c r="B43" s="153" t="s">
        <v>115</v>
      </c>
    </row>
    <row r="44" customFormat="false" ht="12.75" hidden="false" customHeight="true" outlineLevel="0" collapsed="false">
      <c r="A44" s="120" t="s">
        <v>84</v>
      </c>
      <c r="B44" s="153" t="s">
        <v>116</v>
      </c>
    </row>
    <row r="45" customFormat="false" ht="9" hidden="false" customHeight="true" outlineLevel="0" collapsed="false">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row>
    <row r="46" customFormat="false" ht="18" hidden="false" customHeight="true" outlineLevel="0" collapsed="false">
      <c r="A46" s="124" t="s">
        <v>117</v>
      </c>
      <c r="B46" s="12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T46" s="112"/>
    </row>
    <row r="47" customFormat="false" ht="14.25" hidden="false" customHeight="true" outlineLevel="0" collapsed="false">
      <c r="A47" s="120" t="s">
        <v>84</v>
      </c>
      <c r="B47" s="153" t="s">
        <v>118</v>
      </c>
      <c r="AL47" s="156"/>
      <c r="AM47" s="156"/>
      <c r="AN47" s="156"/>
      <c r="AO47" s="156"/>
      <c r="AP47" s="156"/>
      <c r="AQ47" s="156"/>
      <c r="AR47" s="156"/>
      <c r="AS47" s="156"/>
      <c r="AT47" s="156"/>
      <c r="AU47" s="156"/>
      <c r="AV47" s="156"/>
      <c r="AW47" s="156"/>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row>
    <row r="48" customFormat="false" ht="27" hidden="false" customHeight="true" outlineLevel="0" collapsed="false">
      <c r="A48" s="158" t="n">
        <f aca="false">TRUE()</f>
        <v>1</v>
      </c>
      <c r="B48" s="158"/>
      <c r="C48" s="159" t="s">
        <v>119</v>
      </c>
      <c r="D48" s="159"/>
      <c r="E48" s="159"/>
      <c r="F48" s="159"/>
      <c r="G48" s="159"/>
      <c r="H48" s="159"/>
      <c r="I48" s="159"/>
      <c r="J48" s="159"/>
      <c r="K48" s="159"/>
      <c r="L48" s="159"/>
      <c r="M48" s="159"/>
      <c r="N48" s="159"/>
      <c r="O48" s="159"/>
      <c r="P48" s="159"/>
      <c r="Q48" s="159"/>
      <c r="R48" s="159"/>
      <c r="S48" s="159"/>
      <c r="T48" s="159"/>
      <c r="U48" s="159"/>
      <c r="V48" s="159"/>
      <c r="W48" s="4" t="s">
        <v>120</v>
      </c>
      <c r="X48" s="141" t="str">
        <f aca="false">IF(A48="","",IF(A48=1,"○","×"))</f>
        <v>○</v>
      </c>
      <c r="Y48" s="160" t="s">
        <v>121</v>
      </c>
      <c r="Z48" s="4"/>
      <c r="AA48" s="4"/>
      <c r="AB48" s="4"/>
      <c r="AC48" s="4"/>
      <c r="AD48" s="4"/>
      <c r="AE48" s="4"/>
      <c r="AF48" s="4"/>
      <c r="AG48" s="4"/>
      <c r="AH48" s="4"/>
      <c r="AI48" s="4"/>
      <c r="AJ48" s="4"/>
      <c r="AL48" s="143" t="s">
        <v>122</v>
      </c>
      <c r="AM48" s="143"/>
      <c r="AN48" s="143"/>
      <c r="AO48" s="143"/>
      <c r="AP48" s="143"/>
      <c r="AQ48" s="143"/>
      <c r="AR48" s="143"/>
      <c r="AS48" s="143"/>
      <c r="AT48" s="143"/>
      <c r="AU48" s="143"/>
      <c r="AV48" s="143"/>
    </row>
    <row r="49" customFormat="false" ht="3.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L49" s="161"/>
      <c r="AM49" s="161"/>
      <c r="AN49" s="161"/>
      <c r="AO49" s="161"/>
      <c r="AP49" s="161"/>
      <c r="AQ49" s="161"/>
      <c r="AR49" s="161"/>
      <c r="AS49" s="161"/>
      <c r="AT49" s="161"/>
      <c r="AU49" s="161"/>
      <c r="AV49" s="161"/>
    </row>
    <row r="50" customFormat="false" ht="69.75" hidden="false" customHeight="true" outlineLevel="0" collapsed="false">
      <c r="A50" s="162" t="s">
        <v>123</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row>
    <row r="51" customFormat="false" ht="28.5" hidden="false" customHeight="true" outlineLevel="0" collapsed="false">
      <c r="A51" s="163" t="s">
        <v>124</v>
      </c>
      <c r="B51" s="12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customFormat="false" ht="18" hidden="false" customHeight="true" outlineLevel="0" collapsed="false">
      <c r="A52" s="124" t="s">
        <v>125</v>
      </c>
      <c r="B52" s="123"/>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customFormat="false" ht="22.5" hidden="false" customHeight="true" outlineLevel="0" collapsed="false">
      <c r="A53" s="164" t="s">
        <v>126</v>
      </c>
      <c r="B53" s="165"/>
      <c r="C53" s="166"/>
      <c r="D53" s="166"/>
      <c r="E53" s="166"/>
      <c r="F53" s="166"/>
      <c r="G53" s="166"/>
      <c r="H53" s="166"/>
      <c r="I53" s="166"/>
      <c r="J53" s="166"/>
      <c r="K53" s="166"/>
      <c r="L53" s="167"/>
      <c r="M53" s="168"/>
      <c r="N53" s="168"/>
      <c r="O53" s="168"/>
      <c r="P53" s="168"/>
      <c r="Q53" s="168"/>
      <c r="R53" s="168"/>
      <c r="S53" s="169" t="n">
        <f aca="false">P38</f>
        <v>37800000</v>
      </c>
      <c r="T53" s="169"/>
      <c r="U53" s="169"/>
      <c r="V53" s="169"/>
      <c r="W53" s="169"/>
      <c r="X53" s="170" t="s">
        <v>100</v>
      </c>
      <c r="Y53" s="4"/>
      <c r="Z53" s="4"/>
      <c r="AA53" s="4"/>
      <c r="AB53" s="4"/>
      <c r="AC53" s="4"/>
      <c r="AD53" s="4"/>
      <c r="AE53" s="4"/>
      <c r="AF53" s="4"/>
      <c r="AG53" s="4"/>
      <c r="AH53" s="4"/>
      <c r="AI53" s="4"/>
      <c r="AJ53" s="171" t="str">
        <f aca="false">IF(B19="○",IF(AND(AND(P54&lt;&gt;"",S54&lt;&gt;"",Z54&lt;&gt;"",AC54&lt;&gt;""),OR(E55=1,I55=1,O55=1,V55=1,AND(Z55=1,AD55&lt;&gt;"")),OR(E57=1,L57=1,AND(S57=1,X57&lt;&gt;"")),AND(E59&lt;&gt;"",O61&lt;&gt;"",R61&lt;&gt;""),OR(V61=1,Z61=1)),"○","×"),"")</f>
        <v>○</v>
      </c>
      <c r="AL53" s="172" t="s">
        <v>127</v>
      </c>
      <c r="AM53" s="172"/>
      <c r="AN53" s="172"/>
      <c r="AO53" s="172"/>
      <c r="AP53" s="172"/>
      <c r="AQ53" s="172"/>
      <c r="AR53" s="172"/>
      <c r="AS53" s="172"/>
      <c r="AT53" s="172"/>
      <c r="AU53" s="172"/>
      <c r="AV53" s="172"/>
    </row>
    <row r="54" customFormat="false" ht="21.75" hidden="false" customHeight="true" outlineLevel="0" collapsed="false">
      <c r="A54" s="87" t="s">
        <v>128</v>
      </c>
      <c r="B54" s="88"/>
      <c r="C54" s="88"/>
      <c r="D54" s="88"/>
      <c r="E54" s="173"/>
      <c r="F54" s="173"/>
      <c r="G54" s="173"/>
      <c r="H54" s="173"/>
      <c r="I54" s="173"/>
      <c r="J54" s="173"/>
      <c r="K54" s="173"/>
      <c r="L54" s="173"/>
      <c r="M54" s="174"/>
      <c r="N54" s="175" t="s">
        <v>98</v>
      </c>
      <c r="O54" s="175"/>
      <c r="P54" s="176" t="n">
        <v>5</v>
      </c>
      <c r="Q54" s="176"/>
      <c r="R54" s="175" t="s">
        <v>129</v>
      </c>
      <c r="S54" s="176" t="n">
        <v>6</v>
      </c>
      <c r="T54" s="176"/>
      <c r="U54" s="175" t="s">
        <v>130</v>
      </c>
      <c r="V54" s="177" t="s">
        <v>131</v>
      </c>
      <c r="W54" s="177"/>
      <c r="X54" s="175" t="s">
        <v>98</v>
      </c>
      <c r="Y54" s="175"/>
      <c r="Z54" s="176" t="n">
        <v>6</v>
      </c>
      <c r="AA54" s="176"/>
      <c r="AB54" s="175" t="s">
        <v>129</v>
      </c>
      <c r="AC54" s="176" t="n">
        <v>5</v>
      </c>
      <c r="AD54" s="176"/>
      <c r="AE54" s="175" t="s">
        <v>130</v>
      </c>
      <c r="AF54" s="175" t="s">
        <v>132</v>
      </c>
      <c r="AG54" s="175" t="n">
        <f aca="false">IF(P54&gt;=1,(Z54*12+AC54)-(P54*12+S54)+1,"")</f>
        <v>12</v>
      </c>
      <c r="AH54" s="177" t="s">
        <v>133</v>
      </c>
      <c r="AI54" s="177"/>
      <c r="AJ54" s="178" t="s">
        <v>134</v>
      </c>
      <c r="AL54" s="179"/>
      <c r="AU54" s="112"/>
    </row>
    <row r="55" s="81" customFormat="true" ht="30" hidden="false" customHeight="true" outlineLevel="0" collapsed="false">
      <c r="A55" s="180" t="s">
        <v>135</v>
      </c>
      <c r="B55" s="180"/>
      <c r="C55" s="180"/>
      <c r="D55" s="180"/>
      <c r="E55" s="181" t="n">
        <f aca="false">FALSE()</f>
        <v>0</v>
      </c>
      <c r="F55" s="182" t="s">
        <v>136</v>
      </c>
      <c r="G55" s="175"/>
      <c r="H55" s="175"/>
      <c r="I55" s="183" t="n">
        <f aca="false">TRUE()</f>
        <v>1</v>
      </c>
      <c r="J55" s="182" t="s">
        <v>137</v>
      </c>
      <c r="K55" s="175"/>
      <c r="L55" s="175"/>
      <c r="M55" s="184"/>
      <c r="N55" s="184"/>
      <c r="O55" s="185" t="n">
        <f aca="false">FALSE()</f>
        <v>0</v>
      </c>
      <c r="P55" s="186" t="s">
        <v>138</v>
      </c>
      <c r="Q55" s="184"/>
      <c r="R55" s="184"/>
      <c r="S55" s="184"/>
      <c r="T55" s="184"/>
      <c r="U55" s="184"/>
      <c r="V55" s="185" t="n">
        <f aca="false">FALSE()</f>
        <v>0</v>
      </c>
      <c r="W55" s="186" t="s">
        <v>139</v>
      </c>
      <c r="X55" s="184"/>
      <c r="Y55" s="184"/>
      <c r="Z55" s="185" t="n">
        <f aca="false">FALSE()</f>
        <v>0</v>
      </c>
      <c r="AA55" s="186" t="s">
        <v>140</v>
      </c>
      <c r="AB55" s="184"/>
      <c r="AC55" s="184" t="s">
        <v>141</v>
      </c>
      <c r="AD55" s="187"/>
      <c r="AE55" s="187"/>
      <c r="AF55" s="187"/>
      <c r="AG55" s="187"/>
      <c r="AH55" s="187"/>
      <c r="AI55" s="184" t="s">
        <v>142</v>
      </c>
      <c r="AJ55" s="188"/>
      <c r="AL55" s="82"/>
      <c r="AM55" s="82"/>
      <c r="AN55" s="82"/>
      <c r="AO55" s="82"/>
      <c r="AP55" s="82"/>
      <c r="AQ55" s="82"/>
      <c r="AR55" s="82"/>
      <c r="AS55" s="82"/>
      <c r="AT55" s="82"/>
      <c r="AU55" s="82"/>
      <c r="AV55" s="82"/>
      <c r="AW55" s="82"/>
    </row>
    <row r="56" customFormat="false" ht="18.75" hidden="false" customHeight="true" outlineLevel="0" collapsed="false">
      <c r="A56" s="180" t="s">
        <v>143</v>
      </c>
      <c r="B56" s="180"/>
      <c r="C56" s="180"/>
      <c r="D56" s="180"/>
      <c r="E56" s="189" t="s">
        <v>144</v>
      </c>
      <c r="F56" s="190"/>
      <c r="G56" s="173"/>
      <c r="H56" s="173"/>
      <c r="I56" s="123"/>
      <c r="J56" s="173"/>
      <c r="K56" s="173"/>
      <c r="L56" s="173"/>
      <c r="M56" s="173"/>
      <c r="N56" s="173"/>
      <c r="O56" s="157"/>
      <c r="P56" s="173"/>
      <c r="Q56" s="173"/>
      <c r="R56" s="173"/>
      <c r="S56" s="173"/>
      <c r="T56" s="173"/>
      <c r="U56" s="173"/>
      <c r="V56" s="157"/>
      <c r="W56" s="173"/>
      <c r="X56" s="173"/>
      <c r="Y56" s="123"/>
      <c r="Z56" s="123"/>
      <c r="AA56" s="173"/>
      <c r="AB56" s="173"/>
      <c r="AC56" s="173"/>
      <c r="AD56" s="173"/>
      <c r="AE56" s="173"/>
      <c r="AF56" s="173"/>
      <c r="AG56" s="173"/>
      <c r="AH56" s="173"/>
      <c r="AI56" s="173"/>
      <c r="AJ56" s="191"/>
      <c r="AL56" s="82"/>
      <c r="AM56" s="82"/>
      <c r="AN56" s="82"/>
      <c r="AO56" s="82"/>
      <c r="AP56" s="82"/>
      <c r="AQ56" s="82"/>
      <c r="AR56" s="82"/>
      <c r="AS56" s="82"/>
      <c r="AT56" s="82"/>
      <c r="AU56" s="82"/>
      <c r="AV56" s="82"/>
      <c r="AW56" s="82"/>
    </row>
    <row r="57" customFormat="false" ht="18" hidden="false" customHeight="true" outlineLevel="0" collapsed="false">
      <c r="A57" s="180"/>
      <c r="B57" s="180"/>
      <c r="C57" s="180"/>
      <c r="D57" s="180"/>
      <c r="E57" s="192" t="n">
        <f aca="false">FALSE()</f>
        <v>0</v>
      </c>
      <c r="F57" s="160" t="s">
        <v>145</v>
      </c>
      <c r="G57" s="123"/>
      <c r="H57" s="123"/>
      <c r="I57" s="123"/>
      <c r="J57" s="123"/>
      <c r="L57" s="193" t="n">
        <f aca="false">TRUE()</f>
        <v>1</v>
      </c>
      <c r="M57" s="160" t="s">
        <v>146</v>
      </c>
      <c r="N57" s="123"/>
      <c r="O57" s="123"/>
      <c r="P57" s="157"/>
      <c r="Q57" s="157"/>
      <c r="R57" s="160"/>
      <c r="S57" s="194" t="n">
        <f aca="false">FALSE()</f>
        <v>0</v>
      </c>
      <c r="T57" s="160" t="s">
        <v>140</v>
      </c>
      <c r="U57" s="157"/>
      <c r="W57" s="160" t="s">
        <v>141</v>
      </c>
      <c r="X57" s="195"/>
      <c r="Y57" s="195"/>
      <c r="Z57" s="195"/>
      <c r="AA57" s="195"/>
      <c r="AB57" s="195"/>
      <c r="AC57" s="195"/>
      <c r="AD57" s="195"/>
      <c r="AE57" s="195"/>
      <c r="AF57" s="195"/>
      <c r="AG57" s="195"/>
      <c r="AH57" s="195"/>
      <c r="AI57" s="195"/>
      <c r="AJ57" s="196" t="s">
        <v>142</v>
      </c>
      <c r="AL57" s="82"/>
      <c r="AM57" s="82"/>
      <c r="AN57" s="82"/>
      <c r="AO57" s="82"/>
      <c r="AP57" s="82"/>
      <c r="AQ57" s="82"/>
      <c r="AR57" s="82"/>
      <c r="AS57" s="82"/>
      <c r="AT57" s="82"/>
      <c r="AU57" s="82"/>
      <c r="AV57" s="82"/>
      <c r="AW57" s="82"/>
    </row>
    <row r="58" customFormat="false" ht="19.5" hidden="false" customHeight="true" outlineLevel="0" collapsed="false">
      <c r="A58" s="180"/>
      <c r="B58" s="180"/>
      <c r="C58" s="180"/>
      <c r="D58" s="180"/>
      <c r="E58" s="197" t="s">
        <v>147</v>
      </c>
      <c r="F58" s="160"/>
      <c r="G58" s="123"/>
      <c r="H58" s="123"/>
      <c r="I58" s="123"/>
      <c r="J58" s="123"/>
      <c r="K58" s="123"/>
      <c r="L58" s="123"/>
      <c r="M58" s="123"/>
      <c r="N58" s="157"/>
      <c r="O58" s="157"/>
      <c r="P58" s="160"/>
      <c r="Q58" s="160"/>
      <c r="R58" s="160"/>
      <c r="S58" s="198"/>
      <c r="T58" s="198"/>
      <c r="U58" s="198"/>
      <c r="V58" s="198"/>
      <c r="W58" s="198"/>
      <c r="X58" s="198"/>
      <c r="Y58" s="198"/>
      <c r="Z58" s="198"/>
      <c r="AA58" s="198"/>
      <c r="AB58" s="198"/>
      <c r="AC58" s="198"/>
      <c r="AD58" s="198"/>
      <c r="AE58" s="198"/>
      <c r="AF58" s="198"/>
      <c r="AG58" s="198"/>
      <c r="AH58" s="198"/>
      <c r="AI58" s="198"/>
      <c r="AJ58" s="196"/>
      <c r="AL58" s="82"/>
      <c r="AM58" s="82"/>
      <c r="AN58" s="82"/>
      <c r="AO58" s="82"/>
      <c r="AP58" s="82"/>
      <c r="AQ58" s="82"/>
      <c r="AR58" s="82"/>
      <c r="AS58" s="82"/>
      <c r="AT58" s="82"/>
      <c r="AU58" s="82"/>
      <c r="AV58" s="82"/>
      <c r="AW58" s="82"/>
    </row>
    <row r="59" customFormat="false" ht="65.25" hidden="false" customHeight="true" outlineLevel="0" collapsed="false">
      <c r="A59" s="180"/>
      <c r="B59" s="180"/>
      <c r="C59" s="180"/>
      <c r="D59" s="180"/>
      <c r="E59" s="199" t="s">
        <v>148</v>
      </c>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L59" s="82"/>
      <c r="AM59" s="82"/>
      <c r="AN59" s="82"/>
      <c r="AO59" s="82"/>
      <c r="AP59" s="82"/>
      <c r="AQ59" s="82"/>
      <c r="AR59" s="82"/>
      <c r="AS59" s="82"/>
      <c r="AT59" s="82"/>
      <c r="AU59" s="82"/>
      <c r="AV59" s="82"/>
      <c r="AW59" s="82"/>
    </row>
    <row r="60" customFormat="false" ht="18.75" hidden="false" customHeight="true" outlineLevel="0" collapsed="false">
      <c r="A60" s="180"/>
      <c r="B60" s="180"/>
      <c r="C60" s="180"/>
      <c r="D60" s="180"/>
      <c r="E60" s="200" t="s">
        <v>149</v>
      </c>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201"/>
      <c r="AL60" s="82"/>
      <c r="AT60" s="112"/>
    </row>
    <row r="61" customFormat="false" ht="18.75" hidden="false" customHeight="true" outlineLevel="0" collapsed="false">
      <c r="A61" s="180"/>
      <c r="B61" s="180"/>
      <c r="C61" s="180"/>
      <c r="D61" s="180"/>
      <c r="E61" s="202" t="s">
        <v>150</v>
      </c>
      <c r="F61" s="203"/>
      <c r="G61" s="203"/>
      <c r="H61" s="203"/>
      <c r="I61" s="203"/>
      <c r="J61" s="203"/>
      <c r="K61" s="203"/>
      <c r="L61" s="204" t="s">
        <v>151</v>
      </c>
      <c r="M61" s="204"/>
      <c r="N61" s="204"/>
      <c r="O61" s="205" t="n">
        <v>30</v>
      </c>
      <c r="P61" s="205"/>
      <c r="Q61" s="206" t="s">
        <v>129</v>
      </c>
      <c r="R61" s="205" t="n">
        <v>4</v>
      </c>
      <c r="S61" s="205"/>
      <c r="T61" s="206" t="s">
        <v>130</v>
      </c>
      <c r="U61" s="206" t="s">
        <v>141</v>
      </c>
      <c r="V61" s="207" t="n">
        <f aca="false">TRUE()</f>
        <v>1</v>
      </c>
      <c r="W61" s="208" t="s">
        <v>152</v>
      </c>
      <c r="X61" s="206"/>
      <c r="Y61" s="206"/>
      <c r="Z61" s="207" t="n">
        <f aca="false">FALSE()</f>
        <v>0</v>
      </c>
      <c r="AA61" s="208" t="s">
        <v>153</v>
      </c>
      <c r="AB61" s="206"/>
      <c r="AC61" s="206" t="s">
        <v>142</v>
      </c>
      <c r="AD61" s="209"/>
      <c r="AE61" s="209"/>
      <c r="AF61" s="209"/>
      <c r="AG61" s="209"/>
      <c r="AH61" s="209"/>
      <c r="AI61" s="209"/>
      <c r="AJ61" s="210"/>
      <c r="AK61" s="81"/>
      <c r="AL61" s="82"/>
      <c r="AT61" s="112"/>
    </row>
    <row r="62" customFormat="false" ht="14.25" hidden="false" customHeight="true" outlineLevel="0" collapsed="false">
      <c r="A62" s="211"/>
      <c r="B62" s="211"/>
      <c r="C62" s="211"/>
      <c r="D62" s="211"/>
      <c r="E62" s="212"/>
      <c r="F62" s="137"/>
      <c r="G62" s="137"/>
      <c r="H62" s="137"/>
      <c r="I62" s="137"/>
      <c r="J62" s="137"/>
      <c r="K62" s="137"/>
      <c r="L62" s="213"/>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81"/>
      <c r="AL62" s="82"/>
      <c r="AT62" s="112"/>
    </row>
    <row r="63" s="216" customFormat="true" ht="21" hidden="false" customHeight="true" outlineLevel="0" collapsed="false">
      <c r="A63" s="124" t="s">
        <v>154</v>
      </c>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5"/>
      <c r="AG63" s="3"/>
      <c r="AH63" s="3"/>
      <c r="AI63" s="3"/>
      <c r="AJ63" s="3"/>
      <c r="AL63" s="217"/>
      <c r="AM63" s="218"/>
      <c r="AN63" s="218"/>
      <c r="AO63" s="218"/>
      <c r="AP63" s="218"/>
      <c r="AQ63" s="218"/>
      <c r="AR63" s="218"/>
      <c r="AS63" s="218"/>
      <c r="AT63" s="218"/>
      <c r="AU63" s="218"/>
      <c r="AV63" s="218"/>
      <c r="AW63" s="218"/>
    </row>
    <row r="64" s="153" customFormat="true" ht="26.25" hidden="false" customHeight="true" outlineLevel="0" collapsed="false">
      <c r="A64" s="219" t="s">
        <v>155</v>
      </c>
      <c r="B64" s="162" t="s">
        <v>156</v>
      </c>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L64" s="220"/>
      <c r="AM64" s="220"/>
      <c r="AN64" s="220"/>
      <c r="AO64" s="220"/>
      <c r="AP64" s="220"/>
      <c r="AQ64" s="220"/>
      <c r="AR64" s="220"/>
      <c r="AS64" s="220"/>
      <c r="AT64" s="220"/>
      <c r="AU64" s="220"/>
      <c r="AV64" s="220"/>
      <c r="AW64" s="220"/>
    </row>
    <row r="65" s="81" customFormat="true" ht="24.75" hidden="false" customHeight="true" outlineLevel="0" collapsed="false">
      <c r="A65" s="221" t="s">
        <v>157</v>
      </c>
      <c r="B65" s="222"/>
      <c r="C65" s="223"/>
      <c r="D65" s="223"/>
      <c r="E65" s="223"/>
      <c r="F65" s="223"/>
      <c r="G65" s="223"/>
      <c r="H65" s="223"/>
      <c r="I65" s="223"/>
      <c r="J65" s="223"/>
      <c r="K65" s="223"/>
      <c r="L65" s="223"/>
      <c r="M65" s="223"/>
      <c r="N65" s="223"/>
      <c r="O65" s="223"/>
      <c r="P65" s="223"/>
      <c r="Q65" s="223"/>
      <c r="R65" s="223"/>
      <c r="S65" s="223"/>
      <c r="T65" s="223"/>
      <c r="U65" s="224" t="s">
        <v>158</v>
      </c>
      <c r="V65" s="224"/>
      <c r="W65" s="224"/>
      <c r="X65" s="224"/>
      <c r="Y65" s="224"/>
      <c r="Z65" s="224"/>
      <c r="AA65" s="224"/>
      <c r="AB65" s="224"/>
      <c r="AC65" s="224"/>
      <c r="AD65" s="224"/>
      <c r="AE65" s="224"/>
      <c r="AF65" s="224"/>
      <c r="AG65" s="225" t="n">
        <f aca="false">TRUE()</f>
        <v>1</v>
      </c>
      <c r="AH65" s="226" t="s">
        <v>159</v>
      </c>
      <c r="AI65" s="227"/>
      <c r="AJ65" s="171" t="str">
        <f aca="false">IF(B19="○", IF(COUNTIF('別紙様式2-2 個表_処遇'!T11:T110,"*加算Ⅰ*")+COUNTIF('別紙様式2-2 個表_処遇'!T11:T110,"*加算Ⅱ*"),IF(AG65=1,"○","×"),""),"")</f>
        <v>○</v>
      </c>
      <c r="AL65" s="172" t="s">
        <v>160</v>
      </c>
      <c r="AM65" s="172"/>
      <c r="AN65" s="172"/>
      <c r="AO65" s="172"/>
      <c r="AP65" s="172"/>
      <c r="AQ65" s="172"/>
      <c r="AR65" s="172"/>
      <c r="AS65" s="172"/>
      <c r="AT65" s="172"/>
      <c r="AU65" s="172"/>
      <c r="AV65" s="172"/>
      <c r="AW65" s="82"/>
    </row>
    <row r="66" customFormat="false" ht="18.75" hidden="false" customHeight="true" outlineLevel="0" collapsed="false">
      <c r="A66" s="228"/>
      <c r="B66" s="229" t="s">
        <v>161</v>
      </c>
      <c r="C66" s="230" t="s">
        <v>162</v>
      </c>
      <c r="D66" s="230"/>
      <c r="E66" s="230"/>
      <c r="F66" s="230"/>
      <c r="G66" s="230"/>
      <c r="H66" s="230"/>
      <c r="I66" s="230"/>
      <c r="J66" s="230"/>
      <c r="K66" s="230"/>
      <c r="L66" s="230"/>
      <c r="M66" s="230"/>
      <c r="N66" s="230"/>
      <c r="O66" s="230"/>
      <c r="P66" s="230"/>
      <c r="Q66" s="230"/>
      <c r="R66" s="230"/>
      <c r="S66" s="230"/>
      <c r="T66" s="230"/>
      <c r="U66" s="160"/>
      <c r="V66" s="160"/>
      <c r="W66" s="160"/>
      <c r="X66" s="160"/>
      <c r="Y66" s="231"/>
      <c r="Z66" s="231"/>
      <c r="AA66" s="231"/>
      <c r="AB66" s="231"/>
      <c r="AC66" s="123"/>
      <c r="AD66" s="123"/>
      <c r="AE66" s="123"/>
      <c r="AF66" s="123"/>
      <c r="AG66" s="157"/>
      <c r="AH66" s="157"/>
      <c r="AI66" s="157"/>
      <c r="AJ66" s="232"/>
      <c r="AK66" s="233"/>
      <c r="AL66" s="234"/>
      <c r="AM66" s="82"/>
      <c r="AN66" s="82"/>
      <c r="AO66" s="82"/>
      <c r="AP66" s="82"/>
      <c r="AQ66" s="82"/>
      <c r="AR66" s="82"/>
      <c r="AS66" s="82"/>
      <c r="AT66" s="82"/>
      <c r="AU66" s="82"/>
      <c r="AV66" s="82"/>
      <c r="AW66" s="82"/>
    </row>
    <row r="67" customFormat="false" ht="18.75" hidden="false" customHeight="true" outlineLevel="0" collapsed="false">
      <c r="A67" s="228"/>
      <c r="B67" s="235" t="s">
        <v>163</v>
      </c>
      <c r="C67" s="236" t="s">
        <v>164</v>
      </c>
      <c r="D67" s="236"/>
      <c r="E67" s="236"/>
      <c r="F67" s="236"/>
      <c r="G67" s="236"/>
      <c r="H67" s="236"/>
      <c r="I67" s="236"/>
      <c r="J67" s="236"/>
      <c r="K67" s="236"/>
      <c r="L67" s="236"/>
      <c r="M67" s="236"/>
      <c r="N67" s="236"/>
      <c r="O67" s="236"/>
      <c r="P67" s="236"/>
      <c r="Q67" s="236"/>
      <c r="R67" s="236"/>
      <c r="S67" s="236"/>
      <c r="T67" s="236"/>
      <c r="U67" s="236"/>
      <c r="V67" s="236"/>
      <c r="W67" s="236"/>
      <c r="X67" s="236"/>
      <c r="Y67" s="237"/>
      <c r="Z67" s="237"/>
      <c r="AA67" s="237"/>
      <c r="AB67" s="237"/>
      <c r="AC67" s="238"/>
      <c r="AD67" s="238"/>
      <c r="AE67" s="238"/>
      <c r="AF67" s="238"/>
      <c r="AG67" s="239"/>
      <c r="AH67" s="239"/>
      <c r="AI67" s="239"/>
      <c r="AJ67" s="240"/>
      <c r="AK67" s="233"/>
      <c r="AL67" s="234"/>
      <c r="AM67" s="82"/>
      <c r="AN67" s="82"/>
      <c r="AO67" s="82"/>
      <c r="AP67" s="82"/>
      <c r="AQ67" s="82"/>
      <c r="AR67" s="82"/>
      <c r="AS67" s="82"/>
      <c r="AT67" s="82"/>
      <c r="AU67" s="82"/>
      <c r="AV67" s="82"/>
      <c r="AW67" s="82"/>
    </row>
    <row r="68" customFormat="false" ht="19.5" hidden="false" customHeight="true" outlineLevel="0" collapsed="false">
      <c r="A68" s="241"/>
      <c r="B68" s="242" t="s">
        <v>165</v>
      </c>
      <c r="C68" s="243" t="s">
        <v>166</v>
      </c>
      <c r="D68" s="244"/>
      <c r="E68" s="244"/>
      <c r="F68" s="244"/>
      <c r="G68" s="244"/>
      <c r="H68" s="244"/>
      <c r="I68" s="244"/>
      <c r="J68" s="244"/>
      <c r="K68" s="244"/>
      <c r="L68" s="244"/>
      <c r="M68" s="244"/>
      <c r="N68" s="244"/>
      <c r="O68" s="244"/>
      <c r="P68" s="244"/>
      <c r="Q68" s="244"/>
      <c r="R68" s="244"/>
      <c r="S68" s="244"/>
      <c r="T68" s="244"/>
      <c r="U68" s="244"/>
      <c r="V68" s="244"/>
      <c r="W68" s="244"/>
      <c r="X68" s="244"/>
      <c r="Y68" s="245"/>
      <c r="Z68" s="245"/>
      <c r="AA68" s="245"/>
      <c r="AB68" s="245"/>
      <c r="AC68" s="184"/>
      <c r="AD68" s="184"/>
      <c r="AE68" s="184"/>
      <c r="AF68" s="184"/>
      <c r="AG68" s="246"/>
      <c r="AH68" s="246"/>
      <c r="AI68" s="246"/>
      <c r="AJ68" s="247"/>
      <c r="AK68" s="233"/>
      <c r="AL68" s="234"/>
      <c r="AM68" s="82"/>
      <c r="AN68" s="82"/>
      <c r="AO68" s="82"/>
      <c r="AP68" s="82"/>
      <c r="AQ68" s="82"/>
      <c r="AR68" s="82"/>
      <c r="AS68" s="82"/>
      <c r="AT68" s="82"/>
      <c r="AU68" s="82"/>
      <c r="AV68" s="82"/>
      <c r="AW68" s="82"/>
    </row>
    <row r="69" customFormat="false" ht="13.5" hidden="false" customHeight="true" outlineLevel="0" collapsed="false">
      <c r="A69" s="248"/>
      <c r="B69" s="198"/>
      <c r="C69" s="160"/>
      <c r="D69" s="211"/>
      <c r="E69" s="211"/>
      <c r="F69" s="211"/>
      <c r="G69" s="211"/>
      <c r="H69" s="211"/>
      <c r="I69" s="211"/>
      <c r="J69" s="211"/>
      <c r="K69" s="211"/>
      <c r="L69" s="211"/>
      <c r="M69" s="211"/>
      <c r="N69" s="211"/>
      <c r="O69" s="211"/>
      <c r="P69" s="211"/>
      <c r="Q69" s="211"/>
      <c r="R69" s="211"/>
      <c r="S69" s="211"/>
      <c r="T69" s="211"/>
      <c r="U69" s="211"/>
      <c r="V69" s="211"/>
      <c r="W69" s="211"/>
      <c r="X69" s="211"/>
      <c r="Y69" s="231"/>
      <c r="Z69" s="231"/>
      <c r="AA69" s="231"/>
      <c r="AB69" s="231"/>
      <c r="AC69" s="123"/>
      <c r="AD69" s="123"/>
      <c r="AE69" s="123"/>
      <c r="AF69" s="123"/>
      <c r="AG69" s="157"/>
      <c r="AH69" s="157"/>
      <c r="AI69" s="157"/>
      <c r="AJ69" s="157"/>
      <c r="AK69" s="233"/>
      <c r="AL69" s="234"/>
      <c r="AP69" s="82"/>
      <c r="AQ69" s="82"/>
      <c r="AR69" s="82"/>
      <c r="AS69" s="82"/>
      <c r="AT69" s="82"/>
      <c r="AU69" s="82"/>
      <c r="AV69" s="82"/>
      <c r="AW69" s="82"/>
    </row>
    <row r="70" customFormat="false" ht="23.25" hidden="false" customHeight="true" outlineLevel="0" collapsed="false">
      <c r="A70" s="249" t="s">
        <v>167</v>
      </c>
      <c r="B70" s="250"/>
      <c r="C70" s="250"/>
      <c r="D70" s="250"/>
      <c r="E70" s="250"/>
      <c r="F70" s="250"/>
      <c r="G70" s="250"/>
      <c r="H70" s="250"/>
      <c r="I70" s="250"/>
      <c r="J70" s="250"/>
      <c r="K70" s="250"/>
      <c r="L70" s="250"/>
      <c r="M70" s="250"/>
      <c r="N70" s="250"/>
      <c r="O70" s="250"/>
      <c r="P70" s="250"/>
      <c r="Q70" s="250"/>
      <c r="R70" s="250"/>
      <c r="S70" s="250"/>
      <c r="T70" s="251"/>
      <c r="U70" s="252" t="s">
        <v>158</v>
      </c>
      <c r="V70" s="252"/>
      <c r="W70" s="252"/>
      <c r="X70" s="252"/>
      <c r="Y70" s="252"/>
      <c r="Z70" s="252"/>
      <c r="AA70" s="252"/>
      <c r="AB70" s="252"/>
      <c r="AC70" s="252"/>
      <c r="AD70" s="252"/>
      <c r="AE70" s="252"/>
      <c r="AF70" s="252"/>
      <c r="AG70" s="225" t="n">
        <f aca="false">TRUE()</f>
        <v>1</v>
      </c>
      <c r="AH70" s="226" t="s">
        <v>159</v>
      </c>
      <c r="AI70" s="227"/>
      <c r="AJ70" s="171" t="str">
        <f aca="false">IF(B19="○", IF(COUNTIF('別紙様式2-2 個表_処遇'!T11:T110,"*加算Ⅰ*")+COUNTIF('別紙様式2-2 個表_処遇'!T11:T110,"*加算Ⅱ*"),IF(AND(AG70=1, OR(AND(K72=1,M74&lt;&gt;""), AND(K75=1,M76&lt;&gt;""))),"○","×"),""),"")</f>
        <v>○</v>
      </c>
      <c r="AK70" s="253"/>
      <c r="AL70" s="172" t="s">
        <v>168</v>
      </c>
      <c r="AM70" s="172"/>
      <c r="AN70" s="172"/>
      <c r="AO70" s="172"/>
      <c r="AP70" s="172"/>
      <c r="AQ70" s="172"/>
      <c r="AR70" s="172"/>
      <c r="AS70" s="172"/>
      <c r="AT70" s="172"/>
      <c r="AU70" s="172"/>
      <c r="AV70" s="172"/>
      <c r="AW70" s="82"/>
    </row>
    <row r="71" customFormat="false" ht="31.5" hidden="false" customHeight="true" outlineLevel="0" collapsed="false">
      <c r="A71" s="254"/>
      <c r="B71" s="255" t="s">
        <v>161</v>
      </c>
      <c r="C71" s="256" t="s">
        <v>169</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L71" s="257"/>
      <c r="AP71" s="82"/>
      <c r="AQ71" s="82"/>
      <c r="AR71" s="82"/>
      <c r="AS71" s="82"/>
      <c r="AT71" s="82"/>
      <c r="AU71" s="82"/>
      <c r="AV71" s="82"/>
      <c r="AW71" s="82"/>
    </row>
    <row r="72" customFormat="false" ht="12" hidden="false" customHeight="true" outlineLevel="0" collapsed="false">
      <c r="A72" s="254"/>
      <c r="B72" s="258"/>
      <c r="C72" s="259" t="s">
        <v>170</v>
      </c>
      <c r="D72" s="259"/>
      <c r="E72" s="259"/>
      <c r="F72" s="259"/>
      <c r="G72" s="259"/>
      <c r="H72" s="259"/>
      <c r="I72" s="259"/>
      <c r="J72" s="259"/>
      <c r="K72" s="260" t="n">
        <f aca="false">FALSE()</f>
        <v>0</v>
      </c>
      <c r="L72" s="261" t="s">
        <v>97</v>
      </c>
      <c r="M72" s="262" t="s">
        <v>171</v>
      </c>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3"/>
      <c r="AL72" s="264"/>
      <c r="AM72" s="82"/>
      <c r="AN72" s="82"/>
      <c r="AO72" s="82"/>
      <c r="AP72" s="82"/>
      <c r="AQ72" s="82"/>
      <c r="AR72" s="82"/>
      <c r="AS72" s="82"/>
      <c r="AT72" s="82"/>
      <c r="AU72" s="82"/>
      <c r="AV72" s="82"/>
      <c r="AW72" s="82"/>
    </row>
    <row r="73" customFormat="false" ht="13.5" hidden="false" customHeight="true" outlineLevel="0" collapsed="false">
      <c r="A73" s="254"/>
      <c r="B73" s="258"/>
      <c r="C73" s="259"/>
      <c r="D73" s="259"/>
      <c r="E73" s="259"/>
      <c r="F73" s="259"/>
      <c r="G73" s="259"/>
      <c r="H73" s="259"/>
      <c r="I73" s="259"/>
      <c r="J73" s="259"/>
      <c r="K73" s="260"/>
      <c r="L73" s="261"/>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3"/>
      <c r="AL73" s="264"/>
      <c r="AO73" s="82"/>
      <c r="AP73" s="82"/>
      <c r="AQ73" s="82"/>
      <c r="AR73" s="82"/>
      <c r="AS73" s="82"/>
      <c r="AT73" s="82"/>
      <c r="AU73" s="82"/>
      <c r="AV73" s="82"/>
      <c r="AW73" s="82"/>
    </row>
    <row r="74" customFormat="false" ht="33" hidden="false" customHeight="true" outlineLevel="0" collapsed="false">
      <c r="A74" s="254"/>
      <c r="B74" s="258"/>
      <c r="C74" s="259"/>
      <c r="D74" s="259"/>
      <c r="E74" s="259"/>
      <c r="F74" s="259"/>
      <c r="G74" s="259"/>
      <c r="H74" s="259"/>
      <c r="I74" s="259"/>
      <c r="J74" s="259"/>
      <c r="K74" s="260"/>
      <c r="L74" s="261"/>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L74" s="264"/>
      <c r="AM74" s="82"/>
      <c r="AN74" s="82"/>
      <c r="AO74" s="82"/>
      <c r="AP74" s="82"/>
      <c r="AQ74" s="82"/>
      <c r="AR74" s="82"/>
      <c r="AS74" s="82"/>
      <c r="AT74" s="82"/>
      <c r="AU74" s="82"/>
      <c r="AV74" s="82"/>
      <c r="AW74" s="82"/>
    </row>
    <row r="75" customFormat="false" ht="19.5" hidden="false" customHeight="true" outlineLevel="0" collapsed="false">
      <c r="A75" s="254"/>
      <c r="B75" s="258"/>
      <c r="C75" s="259"/>
      <c r="D75" s="259"/>
      <c r="E75" s="259"/>
      <c r="F75" s="259"/>
      <c r="G75" s="259"/>
      <c r="H75" s="259"/>
      <c r="I75" s="259"/>
      <c r="J75" s="259"/>
      <c r="K75" s="266" t="n">
        <f aca="false">TRUE()</f>
        <v>1</v>
      </c>
      <c r="L75" s="267" t="s">
        <v>101</v>
      </c>
      <c r="M75" s="268" t="s">
        <v>172</v>
      </c>
      <c r="N75" s="269"/>
      <c r="O75" s="269"/>
      <c r="P75" s="269"/>
      <c r="Q75" s="269"/>
      <c r="R75" s="269"/>
      <c r="S75" s="269"/>
      <c r="T75" s="269"/>
      <c r="U75" s="269"/>
      <c r="V75" s="157" t="s">
        <v>173</v>
      </c>
      <c r="W75" s="269"/>
      <c r="X75" s="269"/>
      <c r="Y75" s="269"/>
      <c r="Z75" s="269"/>
      <c r="AA75" s="269"/>
      <c r="AB75" s="269"/>
      <c r="AC75" s="269"/>
      <c r="AD75" s="269"/>
      <c r="AE75" s="269"/>
      <c r="AF75" s="269"/>
      <c r="AG75" s="269"/>
      <c r="AH75" s="269"/>
      <c r="AI75" s="269"/>
      <c r="AJ75" s="270"/>
      <c r="AK75" s="263"/>
      <c r="AL75" s="264"/>
      <c r="AM75" s="82"/>
      <c r="AN75" s="82"/>
      <c r="AO75" s="82"/>
      <c r="AP75" s="82"/>
      <c r="AQ75" s="82"/>
      <c r="AR75" s="82"/>
      <c r="AS75" s="82"/>
      <c r="AT75" s="82"/>
      <c r="AU75" s="82"/>
      <c r="AV75" s="82"/>
      <c r="AW75" s="82"/>
    </row>
    <row r="76" customFormat="false" ht="35.25" hidden="false" customHeight="true" outlineLevel="0" collapsed="false">
      <c r="A76" s="254"/>
      <c r="B76" s="258"/>
      <c r="C76" s="259"/>
      <c r="D76" s="259"/>
      <c r="E76" s="259"/>
      <c r="F76" s="259"/>
      <c r="G76" s="259"/>
      <c r="H76" s="259"/>
      <c r="I76" s="259"/>
      <c r="J76" s="259"/>
      <c r="K76" s="266"/>
      <c r="L76" s="267"/>
      <c r="M76" s="271" t="s">
        <v>174</v>
      </c>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L76" s="272"/>
      <c r="AM76" s="82"/>
      <c r="AN76" s="82"/>
      <c r="AO76" s="82"/>
      <c r="AP76" s="82"/>
      <c r="AQ76" s="82"/>
      <c r="AR76" s="82"/>
      <c r="AS76" s="82"/>
      <c r="AT76" s="82"/>
      <c r="AU76" s="82"/>
      <c r="AV76" s="82"/>
      <c r="AW76" s="82"/>
    </row>
    <row r="77" customFormat="false" ht="18" hidden="false" customHeight="true" outlineLevel="0" collapsed="false">
      <c r="A77" s="273"/>
      <c r="B77" s="274" t="s">
        <v>163</v>
      </c>
      <c r="C77" s="243" t="s">
        <v>175</v>
      </c>
      <c r="D77" s="275"/>
      <c r="E77" s="275"/>
      <c r="F77" s="275"/>
      <c r="G77" s="275"/>
      <c r="H77" s="275"/>
      <c r="I77" s="275"/>
      <c r="J77" s="275"/>
      <c r="K77" s="244"/>
      <c r="L77" s="244"/>
      <c r="M77" s="244"/>
      <c r="N77" s="244"/>
      <c r="O77" s="244"/>
      <c r="P77" s="244"/>
      <c r="Q77" s="244"/>
      <c r="R77" s="244"/>
      <c r="S77" s="244"/>
      <c r="T77" s="244"/>
      <c r="U77" s="244"/>
      <c r="V77" s="244"/>
      <c r="W77" s="244"/>
      <c r="X77" s="244"/>
      <c r="Y77" s="245"/>
      <c r="Z77" s="245"/>
      <c r="AA77" s="245"/>
      <c r="AB77" s="245"/>
      <c r="AC77" s="184"/>
      <c r="AD77" s="184"/>
      <c r="AE77" s="184"/>
      <c r="AF77" s="184"/>
      <c r="AG77" s="246"/>
      <c r="AH77" s="246"/>
      <c r="AI77" s="246"/>
      <c r="AJ77" s="276"/>
      <c r="AK77" s="233"/>
      <c r="AL77" s="234"/>
      <c r="AM77" s="82"/>
      <c r="AN77" s="82"/>
      <c r="AO77" s="82"/>
      <c r="AP77" s="82"/>
      <c r="AQ77" s="82"/>
      <c r="AR77" s="82"/>
      <c r="AS77" s="82"/>
      <c r="AT77" s="82"/>
      <c r="AU77" s="82"/>
      <c r="AV77" s="82"/>
      <c r="AW77" s="82"/>
    </row>
    <row r="78" customFormat="false" ht="12" hidden="false" customHeight="true" outlineLevel="0" collapsed="false">
      <c r="A78" s="277"/>
      <c r="B78" s="277"/>
      <c r="C78" s="277"/>
      <c r="D78" s="277"/>
      <c r="E78" s="277"/>
      <c r="F78" s="277"/>
      <c r="G78" s="277"/>
      <c r="H78" s="277"/>
      <c r="I78" s="277"/>
      <c r="J78" s="27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L78" s="278"/>
      <c r="AM78" s="82"/>
      <c r="AN78" s="82"/>
      <c r="AO78" s="82"/>
      <c r="AP78" s="82"/>
      <c r="AQ78" s="82"/>
      <c r="AR78" s="82"/>
      <c r="AS78" s="82"/>
      <c r="AT78" s="82"/>
      <c r="AU78" s="82"/>
      <c r="AV78" s="82"/>
      <c r="AW78" s="82"/>
    </row>
    <row r="79" customFormat="false" ht="24" hidden="false" customHeight="true" outlineLevel="0" collapsed="false">
      <c r="A79" s="249" t="s">
        <v>176</v>
      </c>
      <c r="B79" s="279"/>
      <c r="C79" s="279"/>
      <c r="D79" s="279"/>
      <c r="E79" s="279"/>
      <c r="F79" s="279"/>
      <c r="G79" s="279"/>
      <c r="H79" s="279"/>
      <c r="I79" s="279"/>
      <c r="J79" s="279"/>
      <c r="K79" s="279"/>
      <c r="L79" s="279"/>
      <c r="M79" s="279"/>
      <c r="N79" s="279"/>
      <c r="O79" s="279"/>
      <c r="P79" s="279"/>
      <c r="Q79" s="279"/>
      <c r="R79" s="279"/>
      <c r="S79" s="279"/>
      <c r="T79" s="279"/>
      <c r="U79" s="280" t="s">
        <v>177</v>
      </c>
      <c r="V79" s="227"/>
      <c r="W79" s="281"/>
      <c r="X79" s="281"/>
      <c r="Y79" s="281"/>
      <c r="Z79" s="281"/>
      <c r="AA79" s="281"/>
      <c r="AB79" s="281"/>
      <c r="AC79" s="281"/>
      <c r="AD79" s="281"/>
      <c r="AE79" s="281"/>
      <c r="AF79" s="281"/>
      <c r="AG79" s="225" t="n">
        <f aca="false">TRUE()</f>
        <v>1</v>
      </c>
      <c r="AH79" s="226" t="s">
        <v>159</v>
      </c>
      <c r="AI79" s="227"/>
      <c r="AJ79" s="171" t="str">
        <f aca="false">IF(B19="○",IF(COUNTIF('別紙様式2-2 個表_処遇'!T11:T110,"*加算Ⅰ*"),IF(AND(AG79=1,OR(K81=1,K82=1,K83=1)),"○","×"),""),"")</f>
        <v>○</v>
      </c>
      <c r="AL79" s="172" t="s">
        <v>178</v>
      </c>
      <c r="AM79" s="172"/>
      <c r="AN79" s="172"/>
      <c r="AO79" s="172"/>
      <c r="AP79" s="172"/>
      <c r="AQ79" s="172"/>
      <c r="AR79" s="172"/>
      <c r="AS79" s="172"/>
      <c r="AT79" s="172"/>
      <c r="AU79" s="172"/>
      <c r="AV79" s="172"/>
      <c r="AW79" s="82"/>
    </row>
    <row r="80" customFormat="false" ht="28.5" hidden="false" customHeight="true" outlineLevel="0" collapsed="false">
      <c r="A80" s="254"/>
      <c r="B80" s="229" t="s">
        <v>161</v>
      </c>
      <c r="C80" s="282" t="s">
        <v>179</v>
      </c>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L80" s="82"/>
      <c r="AM80" s="82"/>
      <c r="AN80" s="82"/>
      <c r="AO80" s="82"/>
      <c r="AP80" s="82"/>
      <c r="AQ80" s="82"/>
      <c r="AR80" s="82"/>
      <c r="AS80" s="82"/>
      <c r="AT80" s="82"/>
      <c r="AU80" s="82"/>
      <c r="AV80" s="82"/>
      <c r="AW80" s="82"/>
    </row>
    <row r="81" customFormat="false" ht="30.75" hidden="false" customHeight="true" outlineLevel="0" collapsed="false">
      <c r="A81" s="254"/>
      <c r="B81" s="235"/>
      <c r="C81" s="283" t="s">
        <v>180</v>
      </c>
      <c r="D81" s="283"/>
      <c r="E81" s="283"/>
      <c r="F81" s="283"/>
      <c r="G81" s="283"/>
      <c r="H81" s="283"/>
      <c r="I81" s="283"/>
      <c r="J81" s="283"/>
      <c r="K81" s="284" t="n">
        <f aca="false">TRUE()</f>
        <v>1</v>
      </c>
      <c r="L81" s="261" t="s">
        <v>97</v>
      </c>
      <c r="M81" s="285" t="s">
        <v>181</v>
      </c>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L81" s="234"/>
      <c r="AM81" s="82"/>
      <c r="AN81" s="82"/>
      <c r="AO81" s="82"/>
      <c r="AP81" s="82"/>
      <c r="AQ81" s="82"/>
      <c r="AR81" s="82"/>
      <c r="AS81" s="82"/>
      <c r="AT81" s="82"/>
      <c r="AU81" s="82"/>
      <c r="AV81" s="82"/>
      <c r="AW81" s="82"/>
    </row>
    <row r="82" customFormat="false" ht="39.75" hidden="false" customHeight="true" outlineLevel="0" collapsed="false">
      <c r="A82" s="254"/>
      <c r="B82" s="235"/>
      <c r="C82" s="283"/>
      <c r="D82" s="283"/>
      <c r="E82" s="283"/>
      <c r="F82" s="283"/>
      <c r="G82" s="283"/>
      <c r="H82" s="283"/>
      <c r="I82" s="283"/>
      <c r="J82" s="283"/>
      <c r="K82" s="286" t="n">
        <f aca="false">FALSE()</f>
        <v>0</v>
      </c>
      <c r="L82" s="287" t="s">
        <v>101</v>
      </c>
      <c r="M82" s="288" t="s">
        <v>182</v>
      </c>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9"/>
      <c r="AL82" s="290"/>
      <c r="AM82" s="82"/>
      <c r="AN82" s="82"/>
      <c r="AO82" s="82"/>
      <c r="AP82" s="82"/>
      <c r="AQ82" s="82"/>
      <c r="AR82" s="82"/>
      <c r="AS82" s="82"/>
      <c r="AT82" s="82"/>
      <c r="AU82" s="82"/>
      <c r="AV82" s="82"/>
      <c r="AW82" s="82"/>
    </row>
    <row r="83" customFormat="false" ht="40.5" hidden="false" customHeight="true" outlineLevel="0" collapsed="false">
      <c r="A83" s="254"/>
      <c r="B83" s="235"/>
      <c r="C83" s="283"/>
      <c r="D83" s="283"/>
      <c r="E83" s="283"/>
      <c r="F83" s="283"/>
      <c r="G83" s="283"/>
      <c r="H83" s="283"/>
      <c r="I83" s="283"/>
      <c r="J83" s="283"/>
      <c r="K83" s="291" t="n">
        <f aca="false">FALSE()</f>
        <v>0</v>
      </c>
      <c r="L83" s="267" t="s">
        <v>183</v>
      </c>
      <c r="M83" s="292" t="s">
        <v>184</v>
      </c>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89"/>
      <c r="AL83" s="290"/>
      <c r="AM83" s="82"/>
      <c r="AN83" s="82"/>
      <c r="AO83" s="82"/>
      <c r="AP83" s="82"/>
      <c r="AQ83" s="82"/>
      <c r="AR83" s="82"/>
      <c r="AS83" s="82"/>
      <c r="AT83" s="82"/>
      <c r="AU83" s="82"/>
      <c r="AV83" s="82"/>
      <c r="AW83" s="82"/>
    </row>
    <row r="84" customFormat="false" ht="24.75" hidden="false" customHeight="true" outlineLevel="0" collapsed="false">
      <c r="A84" s="273"/>
      <c r="B84" s="274" t="s">
        <v>163</v>
      </c>
      <c r="C84" s="243" t="s">
        <v>175</v>
      </c>
      <c r="D84" s="275"/>
      <c r="E84" s="275"/>
      <c r="F84" s="275"/>
      <c r="G84" s="275"/>
      <c r="H84" s="275"/>
      <c r="I84" s="275"/>
      <c r="J84" s="275"/>
      <c r="K84" s="244"/>
      <c r="L84" s="244"/>
      <c r="M84" s="244"/>
      <c r="N84" s="244"/>
      <c r="O84" s="244"/>
      <c r="P84" s="244"/>
      <c r="Q84" s="244"/>
      <c r="R84" s="244"/>
      <c r="S84" s="244"/>
      <c r="T84" s="244"/>
      <c r="U84" s="244"/>
      <c r="V84" s="244"/>
      <c r="W84" s="244"/>
      <c r="X84" s="244"/>
      <c r="Y84" s="245"/>
      <c r="Z84" s="245"/>
      <c r="AA84" s="245"/>
      <c r="AB84" s="245"/>
      <c r="AC84" s="184"/>
      <c r="AD84" s="184"/>
      <c r="AE84" s="184"/>
      <c r="AF84" s="184"/>
      <c r="AG84" s="246"/>
      <c r="AH84" s="246"/>
      <c r="AI84" s="246"/>
      <c r="AJ84" s="276"/>
      <c r="AK84" s="233"/>
      <c r="AL84" s="234"/>
      <c r="AM84" s="82"/>
      <c r="AN84" s="82"/>
      <c r="AO84" s="82"/>
      <c r="AP84" s="82"/>
      <c r="AQ84" s="82"/>
      <c r="AR84" s="82"/>
      <c r="AS84" s="82"/>
      <c r="AT84" s="82"/>
      <c r="AU84" s="82"/>
      <c r="AV84" s="82"/>
      <c r="AW84" s="82"/>
    </row>
    <row r="85" customFormat="false" ht="30" hidden="false" customHeight="true" outlineLevel="0" collapsed="false">
      <c r="A85" s="293" t="s">
        <v>185</v>
      </c>
      <c r="B85" s="293"/>
      <c r="C85" s="293"/>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L85" s="272"/>
      <c r="AM85" s="82"/>
      <c r="AN85" s="82"/>
      <c r="AO85" s="82"/>
      <c r="AP85" s="82"/>
      <c r="AQ85" s="82"/>
      <c r="AR85" s="82"/>
      <c r="AS85" s="82"/>
      <c r="AT85" s="82"/>
      <c r="AU85" s="82"/>
      <c r="AV85" s="82"/>
      <c r="AW85" s="82"/>
    </row>
    <row r="86" customFormat="false" ht="13.5" hidden="false" customHeight="true" outlineLevel="0" collapsed="false">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L86" s="272"/>
      <c r="AM86" s="82"/>
      <c r="AN86" s="82"/>
      <c r="AO86" s="82"/>
      <c r="AP86" s="82"/>
      <c r="AQ86" s="82"/>
      <c r="AR86" s="82"/>
      <c r="AS86" s="82"/>
      <c r="AT86" s="82"/>
      <c r="AU86" s="82"/>
      <c r="AV86" s="82"/>
      <c r="AW86" s="82"/>
    </row>
    <row r="87" customFormat="false" ht="23.25" hidden="false" customHeight="true" outlineLevel="0" collapsed="false">
      <c r="A87" s="163" t="s">
        <v>186</v>
      </c>
      <c r="B87" s="123"/>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customFormat="false" ht="18.75" hidden="false" customHeight="true" outlineLevel="0" collapsed="false">
      <c r="A88" s="124" t="s">
        <v>187</v>
      </c>
      <c r="C88" s="295"/>
      <c r="D88" s="295"/>
      <c r="E88" s="295"/>
      <c r="F88" s="295"/>
      <c r="G88" s="295"/>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U88" s="112"/>
    </row>
    <row r="89" customFormat="false" ht="13.2" hidden="false" customHeight="false" outlineLevel="0" collapsed="false">
      <c r="A89" s="213" t="s">
        <v>84</v>
      </c>
      <c r="B89" s="153" t="s">
        <v>188</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U89" s="112"/>
    </row>
    <row r="90" customFormat="false" ht="22.5" hidden="false" customHeight="true" outlineLevel="0" collapsed="false">
      <c r="A90" s="121" t="s">
        <v>189</v>
      </c>
      <c r="B90" s="296" t="s">
        <v>190</v>
      </c>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U90" s="112"/>
    </row>
    <row r="91" customFormat="false" ht="22.5" hidden="false" customHeight="true" outlineLevel="0" collapsed="false">
      <c r="A91" s="121" t="s">
        <v>191</v>
      </c>
      <c r="B91" s="296" t="s">
        <v>192</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U91" s="112"/>
    </row>
    <row r="92" customFormat="false" ht="13.2" hidden="false" customHeight="false" outlineLevel="0" collapsed="false">
      <c r="A92" s="121" t="s">
        <v>193</v>
      </c>
      <c r="B92" s="153" t="s">
        <v>194</v>
      </c>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U92" s="112"/>
    </row>
    <row r="93" customFormat="false" ht="24" hidden="false" customHeight="true" outlineLevel="0" collapsed="false">
      <c r="A93" s="121" t="s">
        <v>195</v>
      </c>
      <c r="B93" s="297" t="s">
        <v>196</v>
      </c>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U93" s="112"/>
    </row>
    <row r="94" customFormat="false" ht="6" hidden="false" customHeight="true" outlineLevel="0" collapsed="false">
      <c r="A94" s="121"/>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U94" s="112"/>
    </row>
    <row r="95" customFormat="false" ht="30.75" hidden="false" customHeight="true" outlineLevel="0" collapsed="false">
      <c r="A95" s="164" t="s">
        <v>197</v>
      </c>
      <c r="B95" s="165"/>
      <c r="C95" s="166"/>
      <c r="D95" s="166"/>
      <c r="E95" s="166"/>
      <c r="F95" s="166"/>
      <c r="G95" s="166"/>
      <c r="H95" s="166"/>
      <c r="I95" s="166"/>
      <c r="J95" s="166"/>
      <c r="K95" s="166"/>
      <c r="L95" s="167"/>
      <c r="M95" s="167"/>
      <c r="N95" s="167"/>
      <c r="O95" s="167"/>
      <c r="P95" s="167"/>
      <c r="Q95" s="167"/>
      <c r="R95" s="167"/>
      <c r="S95" s="299" t="n">
        <f aca="false">W38</f>
        <v>10800000</v>
      </c>
      <c r="T95" s="299"/>
      <c r="U95" s="299"/>
      <c r="V95" s="299"/>
      <c r="W95" s="299"/>
      <c r="X95" s="300" t="s">
        <v>100</v>
      </c>
      <c r="Y95" s="295"/>
      <c r="Z95" s="295"/>
      <c r="AA95" s="295"/>
      <c r="AB95" s="295"/>
      <c r="AC95" s="295"/>
      <c r="AD95" s="295"/>
      <c r="AE95" s="295"/>
      <c r="AF95" s="295"/>
      <c r="AG95" s="295"/>
      <c r="AH95" s="295"/>
      <c r="AI95" s="295"/>
      <c r="AJ95" s="295"/>
    </row>
    <row r="96" customFormat="false" ht="30.75" hidden="false" customHeight="true" outlineLevel="0" collapsed="false">
      <c r="A96" s="301" t="s">
        <v>198</v>
      </c>
      <c r="C96" s="302"/>
      <c r="D96" s="302"/>
      <c r="E96" s="302"/>
      <c r="F96" s="302"/>
      <c r="G96" s="302"/>
      <c r="H96" s="302"/>
      <c r="I96" s="302"/>
      <c r="J96" s="302"/>
      <c r="K96" s="302"/>
      <c r="L96" s="303"/>
      <c r="M96" s="303"/>
      <c r="N96" s="302"/>
      <c r="O96" s="302"/>
      <c r="P96" s="304"/>
      <c r="Q96" s="304"/>
      <c r="R96" s="305"/>
      <c r="S96" s="306" t="s">
        <v>199</v>
      </c>
      <c r="T96" s="306"/>
      <c r="U96" s="306"/>
      <c r="V96" s="306"/>
      <c r="W96" s="306"/>
      <c r="X96" s="306"/>
      <c r="Y96" s="307" t="s">
        <v>200</v>
      </c>
      <c r="Z96" s="307"/>
      <c r="AA96" s="307"/>
      <c r="AB96" s="307"/>
      <c r="AC96" s="307"/>
      <c r="AD96" s="307"/>
      <c r="AE96" s="307" t="s">
        <v>201</v>
      </c>
      <c r="AF96" s="307"/>
      <c r="AG96" s="307"/>
      <c r="AH96" s="307"/>
      <c r="AI96" s="307"/>
      <c r="AJ96" s="307"/>
    </row>
    <row r="97" customFormat="false" ht="26.25" hidden="false" customHeight="true" outlineLevel="0" collapsed="false">
      <c r="A97" s="308"/>
      <c r="B97" s="309" t="s">
        <v>202</v>
      </c>
      <c r="C97" s="309"/>
      <c r="D97" s="309"/>
      <c r="E97" s="309"/>
      <c r="F97" s="309"/>
      <c r="G97" s="309"/>
      <c r="H97" s="309"/>
      <c r="I97" s="309"/>
      <c r="J97" s="309"/>
      <c r="K97" s="309"/>
      <c r="L97" s="309"/>
      <c r="M97" s="309"/>
      <c r="N97" s="309"/>
      <c r="O97" s="309"/>
      <c r="P97" s="309"/>
      <c r="Q97" s="309"/>
      <c r="R97" s="309"/>
      <c r="S97" s="310" t="n">
        <f aca="false">TRUE()</f>
        <v>1</v>
      </c>
      <c r="T97" s="310"/>
      <c r="U97" s="310"/>
      <c r="V97" s="310"/>
      <c r="W97" s="310"/>
      <c r="X97" s="311"/>
      <c r="Y97" s="312" t="n">
        <f aca="false">TRUE()</f>
        <v>1</v>
      </c>
      <c r="Z97" s="312"/>
      <c r="AA97" s="312"/>
      <c r="AB97" s="312"/>
      <c r="AC97" s="312"/>
      <c r="AD97" s="313"/>
      <c r="AE97" s="314" t="n">
        <f aca="false">TRUE()</f>
        <v>1</v>
      </c>
      <c r="AF97" s="314"/>
      <c r="AG97" s="314"/>
      <c r="AH97" s="314"/>
      <c r="AI97" s="314"/>
      <c r="AJ97" s="171" t="str">
        <f aca="false">IF(M19="○", IF(OR(AND(NOT(S97),NOT(Y97),AE97),AND(NOT(S97),NOT(Y97),NOT(AE97))),"×","○"),"")</f>
        <v>○</v>
      </c>
      <c r="AK97" s="315"/>
      <c r="AL97" s="172" t="s">
        <v>203</v>
      </c>
      <c r="AM97" s="172"/>
      <c r="AN97" s="172"/>
      <c r="AO97" s="172"/>
      <c r="AP97" s="172"/>
      <c r="AQ97" s="172"/>
      <c r="AR97" s="172"/>
      <c r="AS97" s="172"/>
      <c r="AT97" s="172"/>
      <c r="AU97" s="172"/>
      <c r="AV97" s="172"/>
    </row>
    <row r="98" customFormat="false" ht="18.75" hidden="false" customHeight="true" outlineLevel="0" collapsed="false">
      <c r="A98" s="316"/>
      <c r="B98" s="317" t="s">
        <v>204</v>
      </c>
      <c r="C98" s="317"/>
      <c r="D98" s="317"/>
      <c r="E98" s="317"/>
      <c r="F98" s="317"/>
      <c r="G98" s="317"/>
      <c r="H98" s="317"/>
      <c r="I98" s="317"/>
      <c r="J98" s="317"/>
      <c r="K98" s="317"/>
      <c r="L98" s="317"/>
      <c r="M98" s="317"/>
      <c r="N98" s="317"/>
      <c r="O98" s="317"/>
      <c r="P98" s="317"/>
      <c r="Q98" s="317"/>
      <c r="R98" s="317"/>
      <c r="S98" s="318" t="n">
        <v>18</v>
      </c>
      <c r="T98" s="318"/>
      <c r="U98" s="318"/>
      <c r="V98" s="318"/>
      <c r="W98" s="318"/>
      <c r="X98" s="319" t="s">
        <v>205</v>
      </c>
      <c r="Y98" s="320" t="n">
        <v>27</v>
      </c>
      <c r="Z98" s="320"/>
      <c r="AA98" s="320"/>
      <c r="AB98" s="320"/>
      <c r="AC98" s="320"/>
      <c r="AD98" s="236" t="s">
        <v>205</v>
      </c>
      <c r="AE98" s="320" t="n">
        <v>9</v>
      </c>
      <c r="AF98" s="320"/>
      <c r="AG98" s="320"/>
      <c r="AH98" s="320"/>
      <c r="AI98" s="320"/>
      <c r="AJ98" s="321" t="s">
        <v>205</v>
      </c>
      <c r="AK98" s="322" t="s">
        <v>206</v>
      </c>
    </row>
    <row r="99" customFormat="false" ht="17.25" hidden="false" customHeight="true" outlineLevel="0" collapsed="false">
      <c r="A99" s="316"/>
      <c r="B99" s="323" t="s">
        <v>207</v>
      </c>
      <c r="C99" s="323"/>
      <c r="D99" s="323"/>
      <c r="E99" s="323"/>
      <c r="F99" s="323"/>
      <c r="G99" s="323"/>
      <c r="H99" s="323"/>
      <c r="I99" s="323"/>
      <c r="J99" s="323"/>
      <c r="K99" s="323"/>
      <c r="L99" s="323"/>
      <c r="M99" s="323"/>
      <c r="N99" s="323"/>
      <c r="O99" s="323"/>
      <c r="P99" s="323"/>
      <c r="Q99" s="323"/>
      <c r="R99" s="323"/>
      <c r="S99" s="324" t="n">
        <v>1.2</v>
      </c>
      <c r="T99" s="324"/>
      <c r="U99" s="324"/>
      <c r="V99" s="324"/>
      <c r="W99" s="324"/>
      <c r="X99" s="325" t="s">
        <v>208</v>
      </c>
      <c r="Y99" s="326" t="n">
        <v>1</v>
      </c>
      <c r="Z99" s="326"/>
      <c r="AA99" s="326"/>
      <c r="AB99" s="326"/>
      <c r="AC99" s="326"/>
      <c r="AD99" s="327" t="s">
        <v>208</v>
      </c>
      <c r="AE99" s="326" t="n">
        <v>0.6</v>
      </c>
      <c r="AF99" s="326"/>
      <c r="AG99" s="326"/>
      <c r="AH99" s="326"/>
      <c r="AI99" s="326"/>
      <c r="AJ99" s="328" t="str">
        <f aca="false">IF(M19="○", IF(AND(S97=1,Y97=1), IF(AND(S99&gt;Y99, Y99&gt;0),"○","×"),""),"")</f>
        <v>○</v>
      </c>
      <c r="AK99" s="322"/>
      <c r="AL99" s="172" t="s">
        <v>209</v>
      </c>
      <c r="AM99" s="172"/>
      <c r="AN99" s="172"/>
      <c r="AO99" s="172"/>
      <c r="AP99" s="172"/>
      <c r="AQ99" s="172"/>
      <c r="AR99" s="172"/>
      <c r="AS99" s="172"/>
      <c r="AT99" s="172"/>
      <c r="AU99" s="172"/>
      <c r="AV99" s="172"/>
    </row>
    <row r="100" customFormat="false" ht="17.25" hidden="false" customHeight="true" outlineLevel="0" collapsed="false">
      <c r="A100" s="316"/>
      <c r="B100" s="323"/>
      <c r="C100" s="323"/>
      <c r="D100" s="323"/>
      <c r="E100" s="323"/>
      <c r="F100" s="323"/>
      <c r="G100" s="323"/>
      <c r="H100" s="323"/>
      <c r="I100" s="323"/>
      <c r="J100" s="323"/>
      <c r="K100" s="323"/>
      <c r="L100" s="323"/>
      <c r="M100" s="323"/>
      <c r="N100" s="323"/>
      <c r="O100" s="323"/>
      <c r="P100" s="323"/>
      <c r="Q100" s="323"/>
      <c r="R100" s="323"/>
      <c r="S100" s="324"/>
      <c r="T100" s="324"/>
      <c r="U100" s="324"/>
      <c r="V100" s="324"/>
      <c r="W100" s="324"/>
      <c r="X100" s="325"/>
      <c r="Y100" s="326"/>
      <c r="Z100" s="326"/>
      <c r="AA100" s="326"/>
      <c r="AB100" s="326"/>
      <c r="AC100" s="326"/>
      <c r="AD100" s="327"/>
      <c r="AE100" s="326"/>
      <c r="AF100" s="326"/>
      <c r="AG100" s="326"/>
      <c r="AH100" s="326"/>
      <c r="AI100" s="326"/>
      <c r="AJ100" s="171" t="str">
        <f aca="false">IF(M19="○", IF(AND(Y97=1,AE97=1), IF(AND(Y103="",AE103=""), IF(AND(Y99&gt;=2*AE99,AE99&gt;0),"○","×"), IF(AND(Y103&gt;=AE103, Y99&gt;0, AE99&gt;0),"○","×")), IF(AND(S97=1,AE97=1),IF(AND(Y103&gt;=AE103,AE103&gt;0), IF(AND(S99&gt;2*AE99,AE99&gt;0),"○","×"),"×"),"")),"")</f>
        <v>○</v>
      </c>
      <c r="AK100" s="329" t="s">
        <v>210</v>
      </c>
      <c r="AL100" s="172" t="s">
        <v>211</v>
      </c>
      <c r="AM100" s="172"/>
      <c r="AN100" s="172"/>
      <c r="AO100" s="172"/>
      <c r="AP100" s="172"/>
      <c r="AQ100" s="172"/>
      <c r="AR100" s="172"/>
      <c r="AS100" s="172"/>
      <c r="AT100" s="172"/>
      <c r="AU100" s="172"/>
      <c r="AV100" s="172"/>
    </row>
    <row r="101" customFormat="false" ht="18.75" hidden="false" customHeight="true" outlineLevel="0" collapsed="false">
      <c r="A101" s="316"/>
      <c r="B101" s="330" t="s">
        <v>212</v>
      </c>
      <c r="C101" s="330"/>
      <c r="D101" s="330"/>
      <c r="E101" s="330"/>
      <c r="F101" s="330"/>
      <c r="G101" s="330"/>
      <c r="H101" s="330"/>
      <c r="I101" s="330"/>
      <c r="J101" s="330"/>
      <c r="K101" s="330"/>
      <c r="L101" s="330"/>
      <c r="M101" s="330"/>
      <c r="N101" s="330"/>
      <c r="O101" s="330"/>
      <c r="P101" s="330"/>
      <c r="Q101" s="330"/>
      <c r="R101" s="330"/>
      <c r="S101" s="331" t="n">
        <f aca="false">IFERROR(S95/((IFERROR(S98/(S99/S99), 0))+IFERROR(Y98/(S99/Y99),0)+IFERROR(AE98/(S99/AE99),0))/Y115,0)</f>
        <v>20000</v>
      </c>
      <c r="T101" s="331"/>
      <c r="U101" s="331"/>
      <c r="V101" s="331"/>
      <c r="W101" s="331"/>
      <c r="X101" s="332" t="s">
        <v>100</v>
      </c>
      <c r="Y101" s="333" t="n">
        <f aca="false">IFERROR(S95/((IFERROR(S98/(Y99/S99), 0))+IFERROR(Y98/(Y99/Y99),0)+IFERROR(AE98/(Y99/AE99),0))/Y115,0)</f>
        <v>16666.6666666667</v>
      </c>
      <c r="Z101" s="333"/>
      <c r="AA101" s="333"/>
      <c r="AB101" s="333"/>
      <c r="AC101" s="333"/>
      <c r="AD101" s="332" t="s">
        <v>100</v>
      </c>
      <c r="AE101" s="333" t="n">
        <f aca="false">IFERROR(S95/((IFERROR(S98/(AE99/S99), 0))+IFERROR(Y98/(AE99/Y99),0)+IFERROR(AE98/(AE99/AE99),0))/Y115,0)</f>
        <v>10000</v>
      </c>
      <c r="AF101" s="333"/>
      <c r="AG101" s="333"/>
      <c r="AH101" s="333"/>
      <c r="AI101" s="333"/>
      <c r="AJ101" s="334" t="s">
        <v>100</v>
      </c>
      <c r="AK101" s="329"/>
    </row>
    <row r="102" customFormat="false" ht="19.5" hidden="false" customHeight="true" outlineLevel="0" collapsed="false">
      <c r="A102" s="316"/>
      <c r="B102" s="335" t="s">
        <v>213</v>
      </c>
      <c r="C102" s="335"/>
      <c r="D102" s="335"/>
      <c r="E102" s="335"/>
      <c r="F102" s="335"/>
      <c r="G102" s="335"/>
      <c r="H102" s="335"/>
      <c r="I102" s="335"/>
      <c r="J102" s="335"/>
      <c r="K102" s="335"/>
      <c r="L102" s="335"/>
      <c r="M102" s="335"/>
      <c r="N102" s="335"/>
      <c r="O102" s="335"/>
      <c r="P102" s="335"/>
      <c r="Q102" s="335"/>
      <c r="R102" s="335"/>
      <c r="S102" s="336" t="s">
        <v>141</v>
      </c>
      <c r="T102" s="337" t="n">
        <f aca="false">S98*S101*Y115</f>
        <v>4320000</v>
      </c>
      <c r="U102" s="337"/>
      <c r="V102" s="337"/>
      <c r="W102" s="338" t="s">
        <v>100</v>
      </c>
      <c r="X102" s="339" t="s">
        <v>142</v>
      </c>
      <c r="Y102" s="340" t="s">
        <v>141</v>
      </c>
      <c r="Z102" s="341" t="n">
        <f aca="false">Y98*Y101*Y115</f>
        <v>5400000</v>
      </c>
      <c r="AA102" s="341"/>
      <c r="AB102" s="341"/>
      <c r="AC102" s="342" t="s">
        <v>100</v>
      </c>
      <c r="AD102" s="339" t="s">
        <v>142</v>
      </c>
      <c r="AE102" s="340" t="s">
        <v>141</v>
      </c>
      <c r="AF102" s="341" t="n">
        <f aca="false">AE98*AE101*Y115</f>
        <v>1080000</v>
      </c>
      <c r="AG102" s="341"/>
      <c r="AH102" s="341"/>
      <c r="AI102" s="342" t="s">
        <v>100</v>
      </c>
      <c r="AJ102" s="343" t="s">
        <v>142</v>
      </c>
    </row>
    <row r="103" customFormat="false" ht="24.75" hidden="false" customHeight="true" outlineLevel="0" collapsed="false">
      <c r="A103" s="308"/>
      <c r="B103" s="344" t="s">
        <v>214</v>
      </c>
      <c r="C103" s="344"/>
      <c r="D103" s="344"/>
      <c r="E103" s="344"/>
      <c r="F103" s="344"/>
      <c r="G103" s="344"/>
      <c r="H103" s="344"/>
      <c r="I103" s="344"/>
      <c r="J103" s="344"/>
      <c r="K103" s="344"/>
      <c r="L103" s="344"/>
      <c r="M103" s="344"/>
      <c r="N103" s="344"/>
      <c r="O103" s="344"/>
      <c r="P103" s="344"/>
      <c r="Q103" s="344"/>
      <c r="R103" s="344"/>
      <c r="S103" s="345"/>
      <c r="T103" s="345"/>
      <c r="U103" s="345"/>
      <c r="V103" s="345"/>
      <c r="W103" s="345"/>
      <c r="X103" s="345"/>
      <c r="Y103" s="346" t="n">
        <v>249500</v>
      </c>
      <c r="Z103" s="346"/>
      <c r="AA103" s="346"/>
      <c r="AB103" s="346"/>
      <c r="AC103" s="346"/>
      <c r="AD103" s="347" t="s">
        <v>100</v>
      </c>
      <c r="AE103" s="348" t="n">
        <v>225000</v>
      </c>
      <c r="AF103" s="348"/>
      <c r="AG103" s="348"/>
      <c r="AH103" s="348"/>
      <c r="AI103" s="348"/>
      <c r="AJ103" s="349" t="s">
        <v>100</v>
      </c>
    </row>
    <row r="104" customFormat="false" ht="30.75" hidden="false" customHeight="true" outlineLevel="0" collapsed="false">
      <c r="A104" s="308"/>
      <c r="B104" s="350" t="s">
        <v>215</v>
      </c>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1" t="n">
        <v>4200000</v>
      </c>
      <c r="Z104" s="351"/>
      <c r="AA104" s="351"/>
      <c r="AB104" s="351"/>
      <c r="AC104" s="351"/>
      <c r="AD104" s="352" t="s">
        <v>100</v>
      </c>
      <c r="AE104" s="353" t="s">
        <v>120</v>
      </c>
      <c r="AF104" s="354" t="str">
        <f aca="false">IF(M19="○", IF(Y104,IF(Y104&lt;=4400000,"○","☓"),""),"")</f>
        <v>○</v>
      </c>
      <c r="AG104" s="355" t="s">
        <v>216</v>
      </c>
      <c r="AH104" s="81"/>
      <c r="AI104" s="81"/>
      <c r="AJ104" s="81"/>
      <c r="AK104" s="81"/>
      <c r="AL104" s="172" t="s">
        <v>217</v>
      </c>
      <c r="AM104" s="172"/>
      <c r="AN104" s="172"/>
      <c r="AO104" s="172"/>
      <c r="AP104" s="172"/>
      <c r="AQ104" s="172"/>
      <c r="AR104" s="172"/>
      <c r="AS104" s="172"/>
      <c r="AT104" s="172"/>
      <c r="AU104" s="172"/>
      <c r="AV104" s="172"/>
    </row>
    <row r="105" s="81" customFormat="true" ht="28.5" hidden="false" customHeight="true" outlineLevel="0" collapsed="false">
      <c r="A105" s="356"/>
      <c r="B105" s="357" t="s">
        <v>218</v>
      </c>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1" t="n">
        <v>2</v>
      </c>
      <c r="Z105" s="351"/>
      <c r="AA105" s="351"/>
      <c r="AB105" s="351"/>
      <c r="AC105" s="351"/>
      <c r="AD105" s="334" t="s">
        <v>205</v>
      </c>
      <c r="AE105" s="358" t="s">
        <v>120</v>
      </c>
      <c r="AF105" s="359" t="str">
        <f aca="false">IF(M19="○",IF(OR(Y105&gt;=Y106,OR(C108,C109,C110,C111)=1),"○","☓"),"")</f>
        <v>○</v>
      </c>
      <c r="AG105" s="360" t="s">
        <v>219</v>
      </c>
      <c r="AJ105" s="361"/>
      <c r="AL105" s="172" t="s">
        <v>220</v>
      </c>
      <c r="AM105" s="172"/>
      <c r="AN105" s="172"/>
      <c r="AO105" s="172"/>
      <c r="AP105" s="172"/>
      <c r="AQ105" s="172"/>
      <c r="AR105" s="172"/>
      <c r="AS105" s="172"/>
      <c r="AT105" s="172"/>
      <c r="AU105" s="172"/>
      <c r="AV105" s="172"/>
      <c r="AW105" s="82"/>
      <c r="AX105" s="362"/>
      <c r="AY105" s="362"/>
      <c r="AZ105" s="362"/>
      <c r="BA105" s="362"/>
      <c r="BB105" s="362"/>
    </row>
    <row r="106" customFormat="false" ht="28.5" hidden="false" customHeight="true" outlineLevel="0" collapsed="false">
      <c r="A106" s="356"/>
      <c r="B106" s="363" t="s">
        <v>221</v>
      </c>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4" t="n">
        <f aca="false">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364"/>
      <c r="AA106" s="364"/>
      <c r="AB106" s="364"/>
      <c r="AC106" s="364"/>
      <c r="AD106" s="365" t="s">
        <v>222</v>
      </c>
      <c r="AE106" s="358" t="s">
        <v>120</v>
      </c>
      <c r="AF106" s="359"/>
      <c r="AG106" s="360"/>
      <c r="AI106" s="358"/>
      <c r="AJ106" s="361"/>
      <c r="AL106" s="172"/>
      <c r="AM106" s="172"/>
      <c r="AN106" s="172"/>
      <c r="AO106" s="172"/>
      <c r="AP106" s="172"/>
      <c r="AQ106" s="172"/>
      <c r="AR106" s="172"/>
      <c r="AS106" s="172"/>
      <c r="AT106" s="172"/>
      <c r="AU106" s="172"/>
      <c r="AV106" s="172"/>
      <c r="AW106" s="82"/>
      <c r="AX106" s="362"/>
      <c r="AY106" s="362"/>
      <c r="AZ106" s="362"/>
      <c r="BA106" s="362"/>
      <c r="BB106" s="362"/>
    </row>
    <row r="107" customFormat="false" ht="18" hidden="false" customHeight="true" outlineLevel="0" collapsed="false">
      <c r="A107" s="366"/>
      <c r="B107" s="367" t="s">
        <v>223</v>
      </c>
      <c r="C107" s="368"/>
      <c r="D107" s="369"/>
      <c r="E107" s="370"/>
      <c r="F107" s="370"/>
      <c r="G107" s="370"/>
      <c r="H107" s="370"/>
      <c r="I107" s="370"/>
      <c r="J107" s="370"/>
      <c r="K107" s="370"/>
      <c r="L107" s="370"/>
      <c r="M107" s="370"/>
      <c r="N107" s="370"/>
      <c r="O107" s="370"/>
      <c r="P107" s="370"/>
      <c r="Q107" s="370"/>
      <c r="R107" s="370"/>
      <c r="S107" s="370"/>
      <c r="T107" s="370"/>
      <c r="U107" s="370"/>
      <c r="V107" s="370"/>
      <c r="W107" s="370"/>
      <c r="X107" s="370"/>
      <c r="Y107" s="294"/>
      <c r="Z107" s="294"/>
      <c r="AA107" s="294"/>
      <c r="AB107" s="294"/>
      <c r="AC107" s="294"/>
      <c r="AD107" s="294"/>
      <c r="AE107" s="370"/>
      <c r="AF107" s="370"/>
      <c r="AG107" s="370"/>
      <c r="AH107" s="370"/>
      <c r="AI107" s="370"/>
      <c r="AJ107" s="371"/>
      <c r="AL107" s="82"/>
      <c r="AM107" s="220"/>
      <c r="AN107" s="372"/>
      <c r="AO107" s="372"/>
      <c r="AP107" s="372"/>
      <c r="AQ107" s="372"/>
      <c r="AR107" s="373"/>
      <c r="AS107" s="82"/>
      <c r="AT107" s="98"/>
      <c r="AU107" s="82"/>
      <c r="AV107" s="82"/>
      <c r="AW107" s="82"/>
    </row>
    <row r="108" customFormat="false" ht="16.5" hidden="false" customHeight="true" outlineLevel="0" collapsed="false">
      <c r="A108" s="366"/>
      <c r="B108" s="197"/>
      <c r="C108" s="374" t="n">
        <f aca="false">TRUE()</f>
        <v>1</v>
      </c>
      <c r="D108" s="157" t="s">
        <v>224</v>
      </c>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37"/>
      <c r="AJ108" s="375"/>
      <c r="AL108" s="82"/>
      <c r="AM108" s="220"/>
      <c r="AN108" s="372"/>
      <c r="AO108" s="372"/>
      <c r="AP108" s="372"/>
      <c r="AQ108" s="372"/>
      <c r="AR108" s="373"/>
      <c r="AS108" s="82"/>
      <c r="AT108" s="98"/>
      <c r="AU108" s="82"/>
      <c r="AV108" s="82"/>
      <c r="AW108" s="82"/>
    </row>
    <row r="109" customFormat="false" ht="16.5" hidden="false" customHeight="true" outlineLevel="0" collapsed="false">
      <c r="A109" s="366"/>
      <c r="B109" s="197"/>
      <c r="C109" s="376" t="n">
        <f aca="false">FALSE()</f>
        <v>0</v>
      </c>
      <c r="D109" s="157" t="s">
        <v>225</v>
      </c>
      <c r="E109" s="377"/>
      <c r="F109" s="377"/>
      <c r="G109" s="377"/>
      <c r="H109" s="377"/>
      <c r="I109" s="377"/>
      <c r="J109" s="377"/>
      <c r="K109" s="377"/>
      <c r="L109" s="377"/>
      <c r="M109" s="377"/>
      <c r="N109" s="377"/>
      <c r="O109" s="377"/>
      <c r="P109" s="377"/>
      <c r="Q109" s="377"/>
      <c r="R109" s="377"/>
      <c r="S109" s="377"/>
      <c r="T109" s="123"/>
      <c r="U109" s="123"/>
      <c r="V109" s="123"/>
      <c r="W109" s="123"/>
      <c r="X109" s="123"/>
      <c r="Y109" s="123"/>
      <c r="Z109" s="123"/>
      <c r="AA109" s="123"/>
      <c r="AB109" s="123"/>
      <c r="AC109" s="123"/>
      <c r="AD109" s="123"/>
      <c r="AE109" s="123"/>
      <c r="AF109" s="123"/>
      <c r="AG109" s="123"/>
      <c r="AH109" s="123"/>
      <c r="AI109" s="137"/>
      <c r="AJ109" s="375"/>
      <c r="AL109" s="82"/>
      <c r="AM109" s="220"/>
      <c r="AN109" s="372"/>
      <c r="AO109" s="372"/>
      <c r="AP109" s="372"/>
      <c r="AQ109" s="372"/>
      <c r="AR109" s="373"/>
      <c r="AS109" s="82"/>
      <c r="AT109" s="98"/>
      <c r="AU109" s="82"/>
      <c r="AV109" s="82"/>
      <c r="AW109" s="82"/>
    </row>
    <row r="110" customFormat="false" ht="25.5" hidden="false" customHeight="true" outlineLevel="0" collapsed="false">
      <c r="A110" s="366"/>
      <c r="B110" s="197"/>
      <c r="C110" s="376" t="n">
        <f aca="false">FALSE()</f>
        <v>0</v>
      </c>
      <c r="D110" s="378" t="s">
        <v>226</v>
      </c>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5"/>
      <c r="AK110" s="379"/>
      <c r="AL110" s="372"/>
      <c r="AM110" s="372"/>
      <c r="AN110" s="372"/>
      <c r="AO110" s="373"/>
      <c r="AP110" s="82"/>
      <c r="AQ110" s="98"/>
      <c r="AR110" s="82"/>
      <c r="AS110" s="82"/>
      <c r="AT110" s="82"/>
      <c r="AU110" s="82"/>
      <c r="AV110" s="82"/>
      <c r="AW110" s="82"/>
    </row>
    <row r="111" customFormat="false" ht="18" hidden="false" customHeight="true" outlineLevel="0" collapsed="false">
      <c r="A111" s="380"/>
      <c r="B111" s="381"/>
      <c r="C111" s="382" t="n">
        <f aca="false">FALSE()</f>
        <v>0</v>
      </c>
      <c r="D111" s="383" t="s">
        <v>227</v>
      </c>
      <c r="E111" s="384"/>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49" t="s">
        <v>142</v>
      </c>
      <c r="AL111" s="82"/>
      <c r="AM111" s="82"/>
      <c r="AN111" s="82"/>
      <c r="AO111" s="82"/>
      <c r="AP111" s="82"/>
      <c r="AQ111" s="82"/>
      <c r="AR111" s="82"/>
      <c r="AS111" s="82"/>
      <c r="AT111" s="82"/>
      <c r="AU111" s="82"/>
      <c r="AV111" s="82"/>
      <c r="AW111" s="82"/>
    </row>
    <row r="112" customFormat="false" ht="33" hidden="false" customHeight="true" outlineLevel="0" collapsed="false">
      <c r="A112" s="296" t="s">
        <v>228</v>
      </c>
      <c r="B112" s="296"/>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row>
    <row r="113" customFormat="false" ht="7.5" hidden="false" customHeight="true" outlineLevel="0" collapsed="false">
      <c r="A113" s="154"/>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row>
    <row r="114" customFormat="false" ht="19.5" hidden="false" customHeight="true" outlineLevel="0" collapsed="false">
      <c r="A114" s="124" t="s">
        <v>229</v>
      </c>
      <c r="B114" s="123"/>
      <c r="C114" s="123"/>
      <c r="D114" s="123"/>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K114" s="81"/>
      <c r="AL114" s="172" t="s">
        <v>230</v>
      </c>
      <c r="AM114" s="172"/>
      <c r="AN114" s="172"/>
      <c r="AO114" s="172"/>
      <c r="AP114" s="172"/>
      <c r="AQ114" s="172"/>
      <c r="AR114" s="172"/>
      <c r="AS114" s="172"/>
      <c r="AT114" s="172"/>
      <c r="AU114" s="172"/>
      <c r="AV114" s="172"/>
    </row>
    <row r="115" s="81" customFormat="true" ht="22.5" hidden="false" customHeight="true" outlineLevel="0" collapsed="false">
      <c r="A115" s="386" t="s">
        <v>231</v>
      </c>
      <c r="B115" s="386"/>
      <c r="C115" s="386"/>
      <c r="D115" s="386"/>
      <c r="E115" s="174"/>
      <c r="F115" s="178" t="s">
        <v>98</v>
      </c>
      <c r="G115" s="175"/>
      <c r="H115" s="387" t="n">
        <v>5</v>
      </c>
      <c r="I115" s="387"/>
      <c r="J115" s="175" t="s">
        <v>129</v>
      </c>
      <c r="K115" s="387" t="n">
        <v>6</v>
      </c>
      <c r="L115" s="387"/>
      <c r="M115" s="175" t="s">
        <v>130</v>
      </c>
      <c r="N115" s="177" t="s">
        <v>131</v>
      </c>
      <c r="O115" s="177"/>
      <c r="P115" s="175" t="s">
        <v>98</v>
      </c>
      <c r="Q115" s="175"/>
      <c r="R115" s="387" t="n">
        <v>6</v>
      </c>
      <c r="S115" s="387"/>
      <c r="T115" s="175" t="s">
        <v>129</v>
      </c>
      <c r="U115" s="387" t="n">
        <v>5</v>
      </c>
      <c r="V115" s="387"/>
      <c r="W115" s="175" t="s">
        <v>130</v>
      </c>
      <c r="X115" s="175" t="s">
        <v>132</v>
      </c>
      <c r="Y115" s="175" t="n">
        <f aca="false">IF(H115&gt;=1,(R115*12+U115)-(H115*12+K115)+1,"")</f>
        <v>12</v>
      </c>
      <c r="Z115" s="177" t="s">
        <v>133</v>
      </c>
      <c r="AA115" s="177"/>
      <c r="AB115" s="178" t="s">
        <v>134</v>
      </c>
      <c r="AJ115" s="171" t="str">
        <f aca="false">IF(M19="○", IF(AND(AND(H115&lt;&gt;"",K115&lt;&gt;"",R115&lt;&gt;"",U115&lt;&gt;""), E116&lt;&gt;"",OR(E118=1,I118=1,O118=1,V118=1,AND(Z118=1,AD118&lt;&gt;"")),OR(E120=1,L120=1,AND(S120=1,X120&lt;&gt;"")),AND(E122&lt;&gt;"",N124&lt;&gt;"",Q124&lt;&gt;""),OR(U124=1,Y124=1)),"○","×"), "")</f>
        <v>○</v>
      </c>
      <c r="AK115" s="388"/>
      <c r="AL115" s="82"/>
      <c r="AM115" s="82"/>
      <c r="AN115" s="82"/>
      <c r="AO115" s="82"/>
      <c r="AP115" s="82"/>
      <c r="AQ115" s="82"/>
      <c r="AR115" s="82"/>
      <c r="AS115" s="82"/>
      <c r="AT115" s="82"/>
      <c r="AU115" s="82"/>
      <c r="AV115" s="82"/>
      <c r="AW115" s="82"/>
    </row>
    <row r="116" customFormat="false" ht="45" hidden="false" customHeight="true" outlineLevel="0" collapsed="false">
      <c r="A116" s="386" t="s">
        <v>232</v>
      </c>
      <c r="B116" s="386"/>
      <c r="C116" s="386"/>
      <c r="D116" s="386"/>
      <c r="E116" s="389" t="s">
        <v>233</v>
      </c>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81"/>
      <c r="AL116" s="82"/>
      <c r="AU116" s="112"/>
    </row>
    <row r="117" customFormat="false" ht="18.75" hidden="false" customHeight="true" outlineLevel="0" collapsed="false">
      <c r="A117" s="386"/>
      <c r="B117" s="386"/>
      <c r="C117" s="386"/>
      <c r="D117" s="386"/>
      <c r="E117" s="390" t="s">
        <v>234</v>
      </c>
      <c r="F117" s="390"/>
      <c r="G117" s="390"/>
      <c r="H117" s="390"/>
      <c r="I117" s="390"/>
      <c r="J117" s="390"/>
      <c r="K117" s="390"/>
      <c r="L117" s="390"/>
      <c r="M117" s="390"/>
      <c r="N117" s="390"/>
      <c r="O117" s="390"/>
      <c r="P117" s="390"/>
      <c r="Q117" s="391"/>
      <c r="R117" s="391"/>
      <c r="S117" s="391"/>
      <c r="T117" s="391"/>
      <c r="U117" s="391"/>
      <c r="V117" s="391"/>
      <c r="W117" s="391"/>
      <c r="X117" s="391"/>
      <c r="Y117" s="391"/>
      <c r="Z117" s="391"/>
      <c r="AA117" s="391"/>
      <c r="AB117" s="391"/>
      <c r="AC117" s="391"/>
      <c r="AD117" s="391"/>
      <c r="AE117" s="391"/>
      <c r="AF117" s="391"/>
      <c r="AG117" s="391"/>
      <c r="AH117" s="391"/>
      <c r="AI117" s="391"/>
      <c r="AJ117" s="171" t="str">
        <f aca="false">IF(S97=0, IF(Q117&lt;&gt;"","○","×"),"")</f>
        <v/>
      </c>
      <c r="AK117" s="81"/>
      <c r="AL117" s="172" t="s">
        <v>235</v>
      </c>
      <c r="AM117" s="172"/>
      <c r="AN117" s="172"/>
      <c r="AO117" s="172"/>
      <c r="AP117" s="172"/>
      <c r="AQ117" s="172"/>
      <c r="AR117" s="172"/>
      <c r="AS117" s="172"/>
      <c r="AT117" s="172"/>
      <c r="AU117" s="172"/>
      <c r="AV117" s="172"/>
    </row>
    <row r="118" customFormat="false" ht="29.25" hidden="false" customHeight="true" outlineLevel="0" collapsed="false">
      <c r="A118" s="386" t="s">
        <v>135</v>
      </c>
      <c r="B118" s="386"/>
      <c r="C118" s="386"/>
      <c r="D118" s="386"/>
      <c r="E118" s="392"/>
      <c r="F118" s="128" t="s">
        <v>136</v>
      </c>
      <c r="G118" s="128"/>
      <c r="H118" s="128"/>
      <c r="I118" s="393" t="n">
        <f aca="false">TRUE()</f>
        <v>1</v>
      </c>
      <c r="J118" s="128" t="s">
        <v>137</v>
      </c>
      <c r="K118" s="128"/>
      <c r="L118" s="128"/>
      <c r="M118" s="128"/>
      <c r="N118" s="128"/>
      <c r="O118" s="394" t="n">
        <f aca="false">FALSE()</f>
        <v>0</v>
      </c>
      <c r="P118" s="395" t="s">
        <v>138</v>
      </c>
      <c r="Q118" s="395"/>
      <c r="R118" s="395"/>
      <c r="S118" s="395"/>
      <c r="T118" s="395"/>
      <c r="U118" s="395"/>
      <c r="V118" s="394" t="n">
        <f aca="false">FALSE()</f>
        <v>0</v>
      </c>
      <c r="W118" s="128" t="s">
        <v>139</v>
      </c>
      <c r="X118" s="128"/>
      <c r="Y118" s="165"/>
      <c r="Z118" s="396" t="n">
        <f aca="false">FALSE()</f>
        <v>0</v>
      </c>
      <c r="AA118" s="395" t="s">
        <v>140</v>
      </c>
      <c r="AB118" s="395"/>
      <c r="AC118" s="397" t="s">
        <v>141</v>
      </c>
      <c r="AD118" s="398"/>
      <c r="AE118" s="398"/>
      <c r="AF118" s="398"/>
      <c r="AG118" s="398"/>
      <c r="AH118" s="398"/>
      <c r="AI118" s="88" t="s">
        <v>142</v>
      </c>
      <c r="AJ118" s="399"/>
      <c r="AK118" s="81"/>
    </row>
    <row r="119" customFormat="false" ht="19.5" hidden="false" customHeight="true" outlineLevel="0" collapsed="false">
      <c r="A119" s="386" t="s">
        <v>143</v>
      </c>
      <c r="B119" s="386"/>
      <c r="C119" s="386"/>
      <c r="D119" s="386"/>
      <c r="E119" s="197" t="s">
        <v>236</v>
      </c>
      <c r="F119" s="157"/>
      <c r="G119" s="123"/>
      <c r="H119" s="123"/>
      <c r="I119" s="123"/>
      <c r="J119" s="123"/>
      <c r="K119" s="123"/>
      <c r="L119" s="123"/>
      <c r="M119" s="123"/>
      <c r="N119" s="123"/>
      <c r="O119" s="157"/>
      <c r="P119" s="123"/>
      <c r="Q119" s="123"/>
      <c r="R119" s="123"/>
      <c r="S119" s="123"/>
      <c r="T119" s="123"/>
      <c r="U119" s="123"/>
      <c r="V119" s="157"/>
      <c r="W119" s="123"/>
      <c r="X119" s="123"/>
      <c r="Y119" s="123"/>
      <c r="Z119" s="123"/>
      <c r="AA119" s="123"/>
      <c r="AB119" s="123"/>
      <c r="AC119" s="123"/>
      <c r="AD119" s="123"/>
      <c r="AE119" s="123"/>
      <c r="AF119" s="123"/>
      <c r="AG119" s="123"/>
      <c r="AH119" s="123"/>
      <c r="AI119" s="123"/>
      <c r="AJ119" s="400"/>
      <c r="AK119" s="81"/>
      <c r="AL119" s="82"/>
      <c r="AU119" s="112"/>
    </row>
    <row r="120" customFormat="false" ht="18.75" hidden="false" customHeight="true" outlineLevel="0" collapsed="false">
      <c r="A120" s="386"/>
      <c r="B120" s="386"/>
      <c r="C120" s="386"/>
      <c r="D120" s="386"/>
      <c r="E120" s="401"/>
      <c r="F120" s="160" t="s">
        <v>145</v>
      </c>
      <c r="G120" s="123"/>
      <c r="H120" s="123"/>
      <c r="I120" s="123"/>
      <c r="J120" s="123"/>
      <c r="L120" s="402" t="n">
        <f aca="false">TRUE()</f>
        <v>1</v>
      </c>
      <c r="M120" s="160" t="s">
        <v>146</v>
      </c>
      <c r="N120" s="123"/>
      <c r="O120" s="123"/>
      <c r="P120" s="157"/>
      <c r="Q120" s="157"/>
      <c r="R120" s="160"/>
      <c r="S120" s="403" t="n">
        <f aca="false">FALSE()</f>
        <v>0</v>
      </c>
      <c r="T120" s="160" t="s">
        <v>140</v>
      </c>
      <c r="U120" s="157"/>
      <c r="W120" s="157" t="s">
        <v>141</v>
      </c>
      <c r="X120" s="404"/>
      <c r="Y120" s="404"/>
      <c r="Z120" s="404"/>
      <c r="AA120" s="404"/>
      <c r="AB120" s="404"/>
      <c r="AC120" s="404"/>
      <c r="AD120" s="404"/>
      <c r="AE120" s="404"/>
      <c r="AF120" s="404"/>
      <c r="AG120" s="404"/>
      <c r="AH120" s="404"/>
      <c r="AI120" s="404"/>
      <c r="AJ120" s="405" t="s">
        <v>142</v>
      </c>
      <c r="AK120" s="81"/>
      <c r="AL120" s="82"/>
      <c r="AU120" s="112"/>
    </row>
    <row r="121" customFormat="false" ht="24.75" hidden="false" customHeight="true" outlineLevel="0" collapsed="false">
      <c r="A121" s="386"/>
      <c r="B121" s="386"/>
      <c r="C121" s="386"/>
      <c r="D121" s="386"/>
      <c r="E121" s="406" t="s">
        <v>237</v>
      </c>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406"/>
      <c r="AJ121" s="406"/>
      <c r="AK121" s="81"/>
      <c r="AL121" s="82"/>
      <c r="AU121" s="112"/>
    </row>
    <row r="122" customFormat="false" ht="57.75" hidden="false" customHeight="true" outlineLevel="0" collapsed="false">
      <c r="A122" s="386"/>
      <c r="B122" s="386"/>
      <c r="C122" s="386"/>
      <c r="D122" s="386"/>
      <c r="E122" s="407" t="s">
        <v>238</v>
      </c>
      <c r="F122" s="407"/>
      <c r="G122" s="407"/>
      <c r="H122" s="407"/>
      <c r="I122" s="407"/>
      <c r="J122" s="407"/>
      <c r="K122" s="407"/>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81"/>
      <c r="AL122" s="82"/>
      <c r="AM122" s="82"/>
      <c r="AN122" s="82"/>
      <c r="AO122" s="82"/>
      <c r="AP122" s="82"/>
      <c r="AQ122" s="82"/>
      <c r="AR122" s="82"/>
      <c r="AS122" s="82"/>
      <c r="AT122" s="82"/>
      <c r="AU122" s="82"/>
      <c r="AV122" s="82"/>
      <c r="AW122" s="82"/>
      <c r="AX122" s="81"/>
      <c r="AY122" s="81"/>
      <c r="AZ122" s="81"/>
    </row>
    <row r="123" s="81" customFormat="true" ht="18.75" hidden="false" customHeight="true" outlineLevel="0" collapsed="false">
      <c r="A123" s="386"/>
      <c r="B123" s="386"/>
      <c r="C123" s="386"/>
      <c r="D123" s="386"/>
      <c r="E123" s="200" t="s">
        <v>149</v>
      </c>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201"/>
      <c r="AL123" s="82"/>
      <c r="AM123" s="72"/>
      <c r="AN123" s="72"/>
      <c r="AO123" s="72"/>
      <c r="AP123" s="72"/>
      <c r="AQ123" s="72"/>
      <c r="AR123" s="72"/>
      <c r="AS123" s="72"/>
      <c r="AT123" s="112"/>
      <c r="AU123" s="72"/>
      <c r="AV123" s="72"/>
      <c r="AW123" s="72"/>
    </row>
    <row r="124" customFormat="false" ht="18.75" hidden="false" customHeight="true" outlineLevel="0" collapsed="false">
      <c r="A124" s="386"/>
      <c r="B124" s="386"/>
      <c r="C124" s="386"/>
      <c r="D124" s="386"/>
      <c r="E124" s="202" t="s">
        <v>150</v>
      </c>
      <c r="F124" s="203"/>
      <c r="G124" s="203"/>
      <c r="H124" s="203"/>
      <c r="I124" s="203"/>
      <c r="J124" s="203"/>
      <c r="K124" s="408"/>
      <c r="L124" s="204" t="s">
        <v>98</v>
      </c>
      <c r="M124" s="204"/>
      <c r="N124" s="409" t="n">
        <v>1</v>
      </c>
      <c r="O124" s="409"/>
      <c r="P124" s="206" t="s">
        <v>129</v>
      </c>
      <c r="Q124" s="409" t="n">
        <v>10</v>
      </c>
      <c r="R124" s="409"/>
      <c r="S124" s="206" t="s">
        <v>130</v>
      </c>
      <c r="T124" s="206" t="s">
        <v>141</v>
      </c>
      <c r="U124" s="410" t="n">
        <f aca="false">TRUE()</f>
        <v>1</v>
      </c>
      <c r="V124" s="208" t="s">
        <v>152</v>
      </c>
      <c r="W124" s="206"/>
      <c r="X124" s="206"/>
      <c r="Y124" s="410" t="n">
        <f aca="false">FALSE()</f>
        <v>0</v>
      </c>
      <c r="Z124" s="208" t="s">
        <v>153</v>
      </c>
      <c r="AA124" s="206"/>
      <c r="AB124" s="206" t="s">
        <v>142</v>
      </c>
      <c r="AC124" s="209"/>
      <c r="AD124" s="209"/>
      <c r="AE124" s="209"/>
      <c r="AF124" s="209"/>
      <c r="AG124" s="209"/>
      <c r="AH124" s="209"/>
      <c r="AI124" s="209"/>
      <c r="AJ124" s="210"/>
      <c r="AK124" s="81"/>
      <c r="AL124" s="82"/>
      <c r="AM124" s="82"/>
      <c r="AN124" s="82"/>
      <c r="AO124" s="82"/>
      <c r="AP124" s="82"/>
      <c r="AQ124" s="82"/>
      <c r="AR124" s="82"/>
      <c r="AS124" s="82"/>
      <c r="AT124" s="82"/>
      <c r="AU124" s="82"/>
      <c r="AV124" s="82"/>
      <c r="AW124" s="82"/>
      <c r="AX124" s="81"/>
      <c r="AY124" s="81"/>
      <c r="AZ124" s="81"/>
    </row>
    <row r="125" s="412" customFormat="true" ht="21" hidden="false" customHeight="true" outlineLevel="0" collapsed="false">
      <c r="A125" s="124" t="s">
        <v>239</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216"/>
      <c r="AL125" s="218"/>
      <c r="AM125" s="411"/>
      <c r="AN125" s="411"/>
      <c r="AO125" s="411"/>
      <c r="AP125" s="411"/>
      <c r="AQ125" s="411"/>
      <c r="AR125" s="411"/>
      <c r="AS125" s="411"/>
      <c r="AT125" s="411"/>
      <c r="AU125" s="411"/>
      <c r="AV125" s="411"/>
      <c r="AW125" s="411"/>
    </row>
    <row r="126" s="289" customFormat="true" ht="18.75" hidden="false" customHeight="true" outlineLevel="0" collapsed="false">
      <c r="A126" s="413" t="s">
        <v>240</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171" t="str">
        <f aca="false" t="array" ref="AJ126:AJ126">IF(M19="○", IF(PRODUCT((E127:E130=0)*1),"×","○"), "")</f>
        <v>○</v>
      </c>
      <c r="AL126" s="172" t="s">
        <v>241</v>
      </c>
      <c r="AM126" s="172"/>
      <c r="AN126" s="172"/>
      <c r="AO126" s="172"/>
      <c r="AP126" s="172"/>
      <c r="AQ126" s="172"/>
      <c r="AR126" s="172"/>
      <c r="AS126" s="172"/>
      <c r="AT126" s="172"/>
      <c r="AU126" s="172"/>
      <c r="AV126" s="172"/>
      <c r="AW126" s="414"/>
    </row>
    <row r="127" customFormat="false" ht="18.75" hidden="false" customHeight="true" outlineLevel="0" collapsed="false">
      <c r="A127" s="415" t="s">
        <v>242</v>
      </c>
      <c r="B127" s="415"/>
      <c r="C127" s="415"/>
      <c r="D127" s="415" t="n">
        <f aca="false">FALSE()</f>
        <v>0</v>
      </c>
      <c r="E127" s="416" t="n">
        <f aca="false">TRUE()</f>
        <v>1</v>
      </c>
      <c r="F127" s="417" t="s">
        <v>243</v>
      </c>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c r="AJ127" s="417"/>
      <c r="AK127" s="81"/>
      <c r="AL127" s="414"/>
      <c r="AM127" s="414"/>
      <c r="AN127" s="414"/>
      <c r="AO127" s="414"/>
      <c r="AP127" s="414"/>
      <c r="AQ127" s="414"/>
      <c r="AR127" s="414"/>
      <c r="AS127" s="414"/>
      <c r="AT127" s="414"/>
      <c r="AU127" s="414"/>
      <c r="AV127" s="414"/>
      <c r="AW127" s="414"/>
    </row>
    <row r="128" customFormat="false" ht="18.75" hidden="false" customHeight="true" outlineLevel="0" collapsed="false">
      <c r="A128" s="415"/>
      <c r="B128" s="415"/>
      <c r="C128" s="415"/>
      <c r="D128" s="415" t="n">
        <f aca="false">FALSE()</f>
        <v>0</v>
      </c>
      <c r="E128" s="418" t="n">
        <f aca="false">FALSE()</f>
        <v>0</v>
      </c>
      <c r="F128" s="419" t="s">
        <v>244</v>
      </c>
      <c r="G128" s="419"/>
      <c r="H128" s="419"/>
      <c r="I128" s="419"/>
      <c r="J128" s="419"/>
      <c r="K128" s="419"/>
      <c r="L128" s="419"/>
      <c r="M128" s="419"/>
      <c r="N128" s="419"/>
      <c r="O128" s="419"/>
      <c r="P128" s="419"/>
      <c r="Q128" s="419"/>
      <c r="R128" s="419"/>
      <c r="S128" s="419"/>
      <c r="T128" s="419"/>
      <c r="U128" s="419"/>
      <c r="V128" s="419"/>
      <c r="W128" s="419"/>
      <c r="X128" s="419"/>
      <c r="Y128" s="419"/>
      <c r="Z128" s="419"/>
      <c r="AA128" s="419"/>
      <c r="AB128" s="419"/>
      <c r="AC128" s="419"/>
      <c r="AD128" s="419"/>
      <c r="AE128" s="419"/>
      <c r="AF128" s="419"/>
      <c r="AG128" s="419"/>
      <c r="AH128" s="419"/>
      <c r="AI128" s="419"/>
      <c r="AJ128" s="419"/>
      <c r="AL128" s="414"/>
      <c r="AM128" s="414"/>
      <c r="AN128" s="414"/>
      <c r="AO128" s="414"/>
      <c r="AP128" s="414"/>
      <c r="AQ128" s="414"/>
      <c r="AR128" s="414"/>
      <c r="AS128" s="414"/>
      <c r="AT128" s="414"/>
      <c r="AU128" s="414"/>
      <c r="AV128" s="414"/>
      <c r="AW128" s="414"/>
    </row>
    <row r="129" customFormat="false" ht="18" hidden="false" customHeight="true" outlineLevel="0" collapsed="false">
      <c r="A129" s="420" t="s">
        <v>245</v>
      </c>
      <c r="B129" s="420"/>
      <c r="C129" s="420"/>
      <c r="D129" s="420" t="n">
        <f aca="false">FALSE()</f>
        <v>0</v>
      </c>
      <c r="E129" s="418" t="n">
        <f aca="false">FALSE()</f>
        <v>0</v>
      </c>
      <c r="F129" s="421" t="s">
        <v>246</v>
      </c>
      <c r="G129" s="421"/>
      <c r="H129" s="421"/>
      <c r="I129" s="421"/>
      <c r="J129" s="421"/>
      <c r="K129" s="421"/>
      <c r="L129" s="421"/>
      <c r="M129" s="421"/>
      <c r="N129" s="421"/>
      <c r="O129" s="421"/>
      <c r="P129" s="421"/>
      <c r="Q129" s="421"/>
      <c r="R129" s="421"/>
      <c r="S129" s="421"/>
      <c r="T129" s="421"/>
      <c r="U129" s="421"/>
      <c r="V129" s="421"/>
      <c r="W129" s="421"/>
      <c r="X129" s="421"/>
      <c r="Y129" s="421"/>
      <c r="Z129" s="421"/>
      <c r="AA129" s="421"/>
      <c r="AB129" s="421"/>
      <c r="AC129" s="421"/>
      <c r="AD129" s="421"/>
      <c r="AE129" s="421"/>
      <c r="AF129" s="421"/>
      <c r="AG129" s="421"/>
      <c r="AH129" s="421"/>
      <c r="AI129" s="421"/>
      <c r="AJ129" s="421"/>
      <c r="AL129" s="82"/>
      <c r="AM129" s="82"/>
      <c r="AN129" s="82"/>
      <c r="AO129" s="82"/>
      <c r="AP129" s="82"/>
      <c r="AQ129" s="82"/>
      <c r="AR129" s="82"/>
      <c r="AS129" s="82"/>
      <c r="AT129" s="82"/>
      <c r="AU129" s="82"/>
      <c r="AV129" s="82"/>
      <c r="AW129" s="82"/>
      <c r="AX129" s="81"/>
      <c r="AY129" s="81"/>
      <c r="AZ129" s="81"/>
    </row>
    <row r="130" s="81" customFormat="true" ht="18" hidden="false" customHeight="true" outlineLevel="0" collapsed="false">
      <c r="A130" s="420"/>
      <c r="B130" s="420"/>
      <c r="C130" s="420"/>
      <c r="D130" s="420" t="n">
        <f aca="false">FALSE()</f>
        <v>0</v>
      </c>
      <c r="E130" s="422" t="n">
        <f aca="false">FALSE()</f>
        <v>0</v>
      </c>
      <c r="F130" s="423" t="s">
        <v>140</v>
      </c>
      <c r="G130" s="424"/>
      <c r="H130" s="425" t="s">
        <v>141</v>
      </c>
      <c r="I130" s="426"/>
      <c r="J130" s="426"/>
      <c r="K130" s="426"/>
      <c r="L130" s="426"/>
      <c r="M130" s="426"/>
      <c r="N130" s="426"/>
      <c r="O130" s="426"/>
      <c r="P130" s="426"/>
      <c r="Q130" s="426"/>
      <c r="R130" s="426"/>
      <c r="S130" s="426"/>
      <c r="T130" s="426"/>
      <c r="U130" s="426"/>
      <c r="V130" s="426"/>
      <c r="W130" s="426"/>
      <c r="X130" s="426"/>
      <c r="Y130" s="427" t="s">
        <v>134</v>
      </c>
      <c r="Z130" s="428"/>
      <c r="AA130" s="428"/>
      <c r="AB130" s="428"/>
      <c r="AC130" s="428"/>
      <c r="AD130" s="428"/>
      <c r="AE130" s="428"/>
      <c r="AF130" s="428"/>
      <c r="AG130" s="428"/>
      <c r="AH130" s="429"/>
      <c r="AI130" s="429"/>
      <c r="AJ130" s="430"/>
      <c r="AL130" s="82"/>
      <c r="AM130" s="82"/>
      <c r="AN130" s="82"/>
      <c r="AO130" s="82"/>
      <c r="AP130" s="82"/>
      <c r="AQ130" s="82"/>
      <c r="AR130" s="82"/>
      <c r="AS130" s="82"/>
      <c r="AT130" s="82"/>
      <c r="AU130" s="82"/>
      <c r="AV130" s="82"/>
      <c r="AW130" s="82"/>
    </row>
    <row r="131" customFormat="false" ht="18" hidden="false" customHeight="true" outlineLevel="0" collapsed="false">
      <c r="A131" s="431"/>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2"/>
      <c r="AM131" s="82"/>
      <c r="AN131" s="82"/>
      <c r="AO131" s="82"/>
      <c r="AP131" s="82"/>
      <c r="AQ131" s="82"/>
      <c r="AR131" s="82"/>
      <c r="AS131" s="82"/>
      <c r="AT131" s="82"/>
      <c r="AU131" s="82"/>
      <c r="AV131" s="82"/>
      <c r="AW131" s="82"/>
    </row>
    <row r="132" customFormat="false" ht="23.25" hidden="false" customHeight="true" outlineLevel="0" collapsed="false">
      <c r="A132" s="163" t="s">
        <v>247</v>
      </c>
      <c r="B132" s="12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customFormat="false" ht="18.75" hidden="false" customHeight="true" outlineLevel="0" collapsed="false">
      <c r="A133" s="124" t="s">
        <v>248</v>
      </c>
      <c r="C133" s="295"/>
      <c r="D133" s="295"/>
      <c r="E133" s="295"/>
      <c r="F133" s="295"/>
      <c r="G133" s="295"/>
      <c r="H133" s="295"/>
      <c r="I133" s="295"/>
      <c r="J133" s="295"/>
      <c r="K133" s="295"/>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295"/>
      <c r="AH133" s="295"/>
      <c r="AI133" s="295"/>
      <c r="AJ133" s="295"/>
      <c r="AU133" s="112"/>
    </row>
    <row r="134" s="153" customFormat="true" ht="9.6" hidden="false" customHeight="true" outlineLevel="0" collapsed="false">
      <c r="A134" s="120" t="s">
        <v>84</v>
      </c>
      <c r="B134" s="153" t="s">
        <v>249</v>
      </c>
      <c r="AL134" s="433" t="s">
        <v>250</v>
      </c>
      <c r="AM134" s="433"/>
      <c r="AN134" s="433"/>
      <c r="AO134" s="433"/>
      <c r="AP134" s="433"/>
      <c r="AQ134" s="433"/>
      <c r="AR134" s="433"/>
      <c r="AS134" s="433"/>
      <c r="AT134" s="433"/>
      <c r="AU134" s="433"/>
      <c r="AV134" s="433"/>
      <c r="AW134" s="433"/>
      <c r="AX134" s="433"/>
      <c r="AY134" s="433"/>
      <c r="AZ134" s="433"/>
      <c r="BA134" s="433"/>
      <c r="BB134" s="433"/>
      <c r="BC134" s="433"/>
      <c r="BD134" s="433"/>
      <c r="BE134" s="433"/>
      <c r="BF134" s="433"/>
      <c r="BG134" s="433"/>
      <c r="BH134" s="433"/>
      <c r="BI134" s="433"/>
      <c r="BJ134" s="433"/>
      <c r="BK134" s="433"/>
      <c r="BL134" s="433"/>
      <c r="BM134" s="433"/>
      <c r="BN134" s="433"/>
      <c r="BO134" s="433"/>
      <c r="BP134" s="433"/>
      <c r="BQ134" s="433"/>
      <c r="BR134" s="433"/>
      <c r="BS134" s="433"/>
      <c r="BT134" s="433"/>
      <c r="BU134" s="433"/>
    </row>
    <row r="135" customFormat="false" ht="22.5" hidden="false" customHeight="true" outlineLevel="0" collapsed="false">
      <c r="A135" s="121" t="s">
        <v>251</v>
      </c>
      <c r="B135" s="296" t="s">
        <v>252</v>
      </c>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L135" s="434"/>
      <c r="AM135" s="434"/>
      <c r="AN135" s="434"/>
      <c r="AO135" s="434"/>
      <c r="AP135" s="434"/>
      <c r="AQ135" s="434"/>
      <c r="AR135" s="434"/>
      <c r="AS135" s="434"/>
      <c r="AT135" s="434"/>
      <c r="AU135" s="434"/>
      <c r="AV135" s="434"/>
      <c r="AW135" s="434"/>
      <c r="AX135" s="435"/>
      <c r="AY135" s="435"/>
      <c r="AZ135" s="435"/>
      <c r="BA135" s="435"/>
      <c r="BB135" s="435"/>
      <c r="BC135" s="435"/>
      <c r="BD135" s="435"/>
      <c r="BE135" s="435"/>
      <c r="BF135" s="435"/>
      <c r="BG135" s="435"/>
      <c r="BH135" s="435"/>
      <c r="BI135" s="435"/>
      <c r="BJ135" s="435"/>
      <c r="BK135" s="435"/>
      <c r="BL135" s="435"/>
      <c r="BM135" s="435"/>
      <c r="BN135" s="435"/>
      <c r="BO135" s="435"/>
      <c r="BP135" s="435"/>
      <c r="BQ135" s="435"/>
      <c r="BR135" s="435"/>
      <c r="BS135" s="435"/>
      <c r="BT135" s="435"/>
      <c r="BU135" s="435"/>
    </row>
    <row r="136" customFormat="false" ht="5.25" hidden="false" customHeight="true" outlineLevel="0" collapsed="false">
      <c r="A136" s="121"/>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L136" s="434"/>
      <c r="AM136" s="434"/>
      <c r="AN136" s="434"/>
      <c r="AO136" s="434"/>
      <c r="AP136" s="434"/>
      <c r="AQ136" s="434"/>
      <c r="AR136" s="434"/>
      <c r="AS136" s="434"/>
      <c r="AT136" s="434"/>
      <c r="AU136" s="434"/>
      <c r="AV136" s="434"/>
      <c r="AW136" s="434"/>
      <c r="AX136" s="435"/>
      <c r="AY136" s="435"/>
      <c r="AZ136" s="435"/>
      <c r="BA136" s="435"/>
      <c r="BB136" s="435"/>
      <c r="BC136" s="435"/>
      <c r="BD136" s="435"/>
      <c r="BE136" s="435"/>
      <c r="BF136" s="435"/>
      <c r="BG136" s="435"/>
      <c r="BH136" s="435"/>
      <c r="BI136" s="435"/>
      <c r="BJ136" s="435"/>
      <c r="BK136" s="435"/>
      <c r="BL136" s="435"/>
      <c r="BM136" s="435"/>
      <c r="BN136" s="435"/>
      <c r="BO136" s="435"/>
      <c r="BP136" s="435"/>
      <c r="BQ136" s="435"/>
      <c r="BR136" s="435"/>
      <c r="BS136" s="435"/>
      <c r="BT136" s="435"/>
      <c r="BU136" s="435"/>
    </row>
    <row r="137" customFormat="false" ht="23.25" hidden="false" customHeight="true" outlineLevel="0" collapsed="false">
      <c r="A137" s="436" t="s">
        <v>253</v>
      </c>
      <c r="B137" s="437"/>
      <c r="C137" s="438"/>
      <c r="D137" s="438"/>
      <c r="E137" s="438"/>
      <c r="F137" s="438"/>
      <c r="G137" s="438"/>
      <c r="H137" s="438"/>
      <c r="I137" s="438"/>
      <c r="J137" s="438"/>
      <c r="K137" s="438"/>
      <c r="L137" s="168"/>
      <c r="M137" s="168"/>
      <c r="N137" s="168"/>
      <c r="O137" s="168"/>
      <c r="P137" s="168"/>
      <c r="Q137" s="168"/>
      <c r="R137" s="168"/>
      <c r="S137" s="169" t="n">
        <f aca="false">S139+S142</f>
        <v>8640000</v>
      </c>
      <c r="T137" s="169"/>
      <c r="U137" s="169"/>
      <c r="V137" s="169"/>
      <c r="W137" s="169"/>
      <c r="X137" s="170" t="s">
        <v>100</v>
      </c>
      <c r="Y137" s="439"/>
      <c r="Z137" s="439"/>
      <c r="AA137" s="439"/>
    </row>
    <row r="138" customFormat="false" ht="23.25" hidden="false" customHeight="true" outlineLevel="0" collapsed="false">
      <c r="A138" s="440" t="s">
        <v>254</v>
      </c>
      <c r="B138" s="440"/>
      <c r="C138" s="440"/>
      <c r="D138" s="440"/>
      <c r="E138" s="440"/>
      <c r="F138" s="440"/>
      <c r="G138" s="440"/>
      <c r="H138" s="440"/>
      <c r="I138" s="440"/>
      <c r="J138" s="440"/>
      <c r="K138" s="440"/>
      <c r="L138" s="440"/>
      <c r="M138" s="440"/>
      <c r="N138" s="440"/>
      <c r="O138" s="440"/>
      <c r="P138" s="440"/>
      <c r="Q138" s="440"/>
      <c r="R138" s="440"/>
      <c r="S138" s="440"/>
      <c r="T138" s="440"/>
      <c r="U138" s="440"/>
      <c r="V138" s="440"/>
      <c r="W138" s="440"/>
      <c r="X138" s="440"/>
      <c r="Y138" s="440"/>
      <c r="Z138" s="440"/>
      <c r="AA138" s="440"/>
      <c r="AB138" s="440"/>
      <c r="AC138" s="440"/>
      <c r="AD138" s="440"/>
      <c r="AE138" s="123"/>
      <c r="AF138" s="212"/>
      <c r="AG138" s="212"/>
      <c r="AH138" s="212"/>
      <c r="AI138" s="212"/>
      <c r="AJ138" s="212"/>
      <c r="AK138" s="212"/>
    </row>
    <row r="139" customFormat="false" ht="19.5" hidden="false" customHeight="true" outlineLevel="0" collapsed="false">
      <c r="A139" s="441" t="s">
        <v>255</v>
      </c>
      <c r="B139" s="441"/>
      <c r="C139" s="160" t="s">
        <v>256</v>
      </c>
      <c r="D139" s="160"/>
      <c r="E139" s="160"/>
      <c r="F139" s="160"/>
      <c r="G139" s="160"/>
      <c r="H139" s="160"/>
      <c r="I139" s="160"/>
      <c r="J139" s="160"/>
      <c r="K139" s="160"/>
      <c r="L139" s="160"/>
      <c r="M139" s="160"/>
      <c r="N139" s="160"/>
      <c r="O139" s="160"/>
      <c r="P139" s="160"/>
      <c r="Q139" s="160"/>
      <c r="R139" s="160"/>
      <c r="S139" s="442" t="n">
        <v>7560000</v>
      </c>
      <c r="T139" s="442"/>
      <c r="U139" s="442"/>
      <c r="V139" s="442"/>
      <c r="W139" s="442"/>
      <c r="X139" s="170" t="s">
        <v>100</v>
      </c>
      <c r="Y139" s="443"/>
      <c r="Z139" s="437"/>
      <c r="AA139" s="444"/>
      <c r="AB139" s="445"/>
      <c r="AC139" s="445"/>
      <c r="AD139" s="446"/>
      <c r="AE139" s="447" t="s">
        <v>120</v>
      </c>
      <c r="AF139" s="212"/>
      <c r="AH139" s="212"/>
      <c r="AJ139" s="212"/>
      <c r="AK139" s="212"/>
    </row>
    <row r="140" customFormat="false" ht="19.5" hidden="false" customHeight="true" outlineLevel="0" collapsed="false">
      <c r="A140" s="441"/>
      <c r="B140" s="441"/>
      <c r="C140" s="448"/>
      <c r="D140" s="449" t="s">
        <v>257</v>
      </c>
      <c r="E140" s="449"/>
      <c r="F140" s="449"/>
      <c r="G140" s="449"/>
      <c r="H140" s="449"/>
      <c r="I140" s="449"/>
      <c r="J140" s="449"/>
      <c r="K140" s="449"/>
      <c r="L140" s="449"/>
      <c r="M140" s="449"/>
      <c r="N140" s="449"/>
      <c r="O140" s="449"/>
      <c r="P140" s="449"/>
      <c r="Q140" s="449"/>
      <c r="R140" s="449"/>
      <c r="S140" s="450" t="n">
        <v>5320000</v>
      </c>
      <c r="T140" s="450"/>
      <c r="U140" s="450"/>
      <c r="V140" s="450"/>
      <c r="W140" s="450"/>
      <c r="X140" s="451" t="s">
        <v>100</v>
      </c>
      <c r="Y140" s="452" t="s">
        <v>141</v>
      </c>
      <c r="Z140" s="453" t="n">
        <f aca="false">IFERROR(S140/S139*100,0)</f>
        <v>70.3703703703704</v>
      </c>
      <c r="AA140" s="453"/>
      <c r="AB140" s="453"/>
      <c r="AC140" s="454" t="s">
        <v>142</v>
      </c>
      <c r="AD140" s="455" t="s">
        <v>258</v>
      </c>
      <c r="AE140" s="447"/>
      <c r="AF140" s="171" t="str">
        <f aca="false">IF(X19="○", IF(Z140=0,"",IF(Z140&gt;=200/3,"○","×")), "")</f>
        <v>○</v>
      </c>
      <c r="AG140" s="456" t="s">
        <v>259</v>
      </c>
      <c r="AH140" s="212"/>
      <c r="AI140" s="212"/>
      <c r="AJ140" s="212"/>
      <c r="AK140" s="212"/>
      <c r="AL140" s="172" t="s">
        <v>260</v>
      </c>
      <c r="AM140" s="172"/>
      <c r="AN140" s="172"/>
      <c r="AO140" s="172"/>
      <c r="AP140" s="172"/>
      <c r="AQ140" s="172"/>
      <c r="AR140" s="172"/>
      <c r="AS140" s="172"/>
      <c r="AT140" s="172"/>
      <c r="AU140" s="172"/>
      <c r="AV140" s="172"/>
    </row>
    <row r="141" customFormat="false" ht="19.5" hidden="false" customHeight="true" outlineLevel="0" collapsed="false">
      <c r="A141" s="441"/>
      <c r="B141" s="441"/>
      <c r="C141" s="457"/>
      <c r="D141" s="449"/>
      <c r="E141" s="449"/>
      <c r="F141" s="449"/>
      <c r="G141" s="449"/>
      <c r="H141" s="449"/>
      <c r="I141" s="449"/>
      <c r="J141" s="449"/>
      <c r="K141" s="449"/>
      <c r="L141" s="449"/>
      <c r="M141" s="449"/>
      <c r="N141" s="449"/>
      <c r="O141" s="449"/>
      <c r="P141" s="449"/>
      <c r="Q141" s="449"/>
      <c r="R141" s="449"/>
      <c r="S141" s="458" t="s">
        <v>141</v>
      </c>
      <c r="T141" s="459" t="n">
        <f aca="false">S140/Y148</f>
        <v>443333.333333333</v>
      </c>
      <c r="U141" s="459"/>
      <c r="V141" s="459"/>
      <c r="W141" s="460" t="s">
        <v>100</v>
      </c>
      <c r="X141" s="461" t="s">
        <v>142</v>
      </c>
      <c r="Y141" s="462"/>
      <c r="Z141" s="463"/>
      <c r="AA141" s="464"/>
      <c r="AB141" s="465"/>
      <c r="AC141" s="465"/>
      <c r="AD141" s="466"/>
      <c r="AE141" s="447"/>
      <c r="AF141" s="362"/>
      <c r="AG141" s="456"/>
      <c r="AH141" s="212"/>
      <c r="AI141" s="212"/>
      <c r="AJ141" s="212"/>
      <c r="AK141" s="212"/>
    </row>
    <row r="142" customFormat="false" ht="19.5" hidden="false" customHeight="true" outlineLevel="0" collapsed="false">
      <c r="A142" s="467" t="s">
        <v>261</v>
      </c>
      <c r="B142" s="467"/>
      <c r="C142" s="468" t="s">
        <v>262</v>
      </c>
      <c r="D142" s="230"/>
      <c r="E142" s="230"/>
      <c r="F142" s="230"/>
      <c r="G142" s="230"/>
      <c r="H142" s="230"/>
      <c r="I142" s="230"/>
      <c r="J142" s="230"/>
      <c r="K142" s="230"/>
      <c r="L142" s="230"/>
      <c r="M142" s="230"/>
      <c r="N142" s="230"/>
      <c r="O142" s="230"/>
      <c r="P142" s="230"/>
      <c r="Q142" s="230"/>
      <c r="R142" s="230"/>
      <c r="S142" s="442" t="n">
        <v>1080000</v>
      </c>
      <c r="T142" s="442"/>
      <c r="U142" s="442"/>
      <c r="V142" s="442"/>
      <c r="W142" s="442"/>
      <c r="X142" s="469" t="s">
        <v>100</v>
      </c>
      <c r="Y142" s="443"/>
      <c r="Z142" s="437"/>
      <c r="AA142" s="444"/>
      <c r="AB142" s="445"/>
      <c r="AC142" s="445"/>
      <c r="AD142" s="446"/>
      <c r="AE142" s="447" t="s">
        <v>120</v>
      </c>
      <c r="AG142" s="456"/>
      <c r="AH142" s="212"/>
      <c r="AI142" s="212"/>
      <c r="AJ142" s="212"/>
      <c r="AK142" s="212"/>
    </row>
    <row r="143" customFormat="false" ht="19.5" hidden="false" customHeight="true" outlineLevel="0" collapsed="false">
      <c r="A143" s="467"/>
      <c r="B143" s="467"/>
      <c r="C143" s="448"/>
      <c r="D143" s="449" t="s">
        <v>257</v>
      </c>
      <c r="E143" s="449"/>
      <c r="F143" s="449"/>
      <c r="G143" s="449"/>
      <c r="H143" s="449"/>
      <c r="I143" s="449"/>
      <c r="J143" s="449"/>
      <c r="K143" s="449"/>
      <c r="L143" s="449"/>
      <c r="M143" s="449"/>
      <c r="N143" s="449"/>
      <c r="O143" s="449"/>
      <c r="P143" s="449"/>
      <c r="Q143" s="449"/>
      <c r="R143" s="449"/>
      <c r="S143" s="450" t="n">
        <v>740000</v>
      </c>
      <c r="T143" s="450"/>
      <c r="U143" s="450"/>
      <c r="V143" s="450"/>
      <c r="W143" s="450"/>
      <c r="X143" s="470" t="s">
        <v>100</v>
      </c>
      <c r="Y143" s="452" t="s">
        <v>141</v>
      </c>
      <c r="Z143" s="453" t="n">
        <f aca="false">IFERROR(S143/S142*100,0)</f>
        <v>68.5185185185185</v>
      </c>
      <c r="AA143" s="453"/>
      <c r="AB143" s="453"/>
      <c r="AC143" s="454" t="s">
        <v>142</v>
      </c>
      <c r="AD143" s="455" t="s">
        <v>258</v>
      </c>
      <c r="AE143" s="447"/>
      <c r="AF143" s="171" t="str">
        <f aca="false">IF(X19="○", IF(Z143=0,"",IF(Z143&gt;=200/3,"○","×")),"")</f>
        <v>○</v>
      </c>
      <c r="AG143" s="456"/>
      <c r="AH143" s="212"/>
      <c r="AI143" s="212"/>
      <c r="AJ143" s="212"/>
      <c r="AK143" s="212"/>
      <c r="AL143" s="172" t="s">
        <v>263</v>
      </c>
      <c r="AM143" s="172"/>
      <c r="AN143" s="172"/>
      <c r="AO143" s="172"/>
      <c r="AP143" s="172"/>
      <c r="AQ143" s="172"/>
      <c r="AR143" s="172"/>
      <c r="AS143" s="172"/>
      <c r="AT143" s="172"/>
      <c r="AU143" s="172"/>
      <c r="AV143" s="172"/>
    </row>
    <row r="144" customFormat="false" ht="18.75" hidden="false" customHeight="true" outlineLevel="0" collapsed="false">
      <c r="A144" s="467"/>
      <c r="B144" s="467"/>
      <c r="C144" s="457"/>
      <c r="D144" s="449"/>
      <c r="E144" s="449"/>
      <c r="F144" s="449"/>
      <c r="G144" s="449"/>
      <c r="H144" s="449"/>
      <c r="I144" s="449"/>
      <c r="J144" s="449"/>
      <c r="K144" s="449"/>
      <c r="L144" s="449"/>
      <c r="M144" s="449"/>
      <c r="N144" s="449"/>
      <c r="O144" s="449"/>
      <c r="P144" s="449"/>
      <c r="Q144" s="449"/>
      <c r="R144" s="449"/>
      <c r="S144" s="471" t="s">
        <v>141</v>
      </c>
      <c r="T144" s="472" t="n">
        <f aca="false">S143/Y148</f>
        <v>61666.6666666667</v>
      </c>
      <c r="U144" s="472"/>
      <c r="V144" s="472"/>
      <c r="W144" s="473" t="s">
        <v>100</v>
      </c>
      <c r="X144" s="474" t="s">
        <v>142</v>
      </c>
      <c r="Y144" s="462"/>
      <c r="Z144" s="463"/>
      <c r="AA144" s="464"/>
      <c r="AB144" s="465"/>
      <c r="AC144" s="465"/>
      <c r="AD144" s="466"/>
      <c r="AE144" s="447"/>
      <c r="AF144" s="475"/>
      <c r="AG144" s="476"/>
      <c r="AH144" s="212"/>
      <c r="AI144" s="212"/>
      <c r="AJ144" s="212"/>
      <c r="AK144" s="212"/>
    </row>
    <row r="146" customFormat="false" ht="12.75" hidden="false" customHeight="true" outlineLevel="0" collapsed="false">
      <c r="A146" s="477"/>
      <c r="B146" s="477"/>
      <c r="C146" s="477"/>
      <c r="D146" s="477"/>
      <c r="E146" s="212"/>
      <c r="F146" s="137"/>
      <c r="G146" s="137"/>
      <c r="H146" s="137"/>
      <c r="I146" s="137"/>
      <c r="J146" s="137"/>
      <c r="K146" s="137"/>
      <c r="L146" s="157"/>
      <c r="M146" s="157"/>
      <c r="N146" s="137"/>
      <c r="O146" s="213"/>
      <c r="P146" s="213"/>
      <c r="Q146" s="213"/>
      <c r="R146" s="213"/>
      <c r="S146" s="213"/>
      <c r="T146" s="213"/>
      <c r="U146" s="137"/>
      <c r="V146" s="137"/>
      <c r="W146" s="439"/>
      <c r="X146" s="137"/>
      <c r="Y146" s="137"/>
      <c r="Z146" s="137"/>
      <c r="AA146" s="213"/>
      <c r="AB146" s="137"/>
      <c r="AC146" s="137"/>
      <c r="AD146" s="137"/>
      <c r="AE146" s="137"/>
      <c r="AF146" s="137"/>
      <c r="AG146" s="137"/>
      <c r="AH146" s="137"/>
      <c r="AI146" s="137"/>
      <c r="AJ146" s="137"/>
      <c r="AK146" s="81"/>
      <c r="AL146" s="82"/>
      <c r="AU146" s="112"/>
    </row>
    <row r="147" s="81" customFormat="true" ht="18.75" hidden="false" customHeight="true" outlineLevel="0" collapsed="false">
      <c r="A147" s="124" t="s">
        <v>229</v>
      </c>
      <c r="B147" s="123"/>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L147" s="82"/>
      <c r="AM147" s="478"/>
      <c r="AN147" s="478"/>
      <c r="AO147" s="478"/>
      <c r="AP147" s="478"/>
      <c r="AQ147" s="478"/>
      <c r="AR147" s="478"/>
      <c r="AS147" s="478"/>
      <c r="AT147" s="478"/>
      <c r="AU147" s="478"/>
      <c r="AV147" s="478"/>
      <c r="AW147" s="82"/>
    </row>
    <row r="148" customFormat="false" ht="23.25" hidden="false" customHeight="true" outlineLevel="0" collapsed="false">
      <c r="A148" s="386" t="s">
        <v>231</v>
      </c>
      <c r="B148" s="386"/>
      <c r="C148" s="386"/>
      <c r="D148" s="386"/>
      <c r="E148" s="479"/>
      <c r="F148" s="178" t="s">
        <v>98</v>
      </c>
      <c r="G148" s="175"/>
      <c r="H148" s="480" t="n">
        <v>5</v>
      </c>
      <c r="I148" s="480"/>
      <c r="J148" s="175" t="s">
        <v>129</v>
      </c>
      <c r="K148" s="480" t="n">
        <v>6</v>
      </c>
      <c r="L148" s="480"/>
      <c r="M148" s="175" t="s">
        <v>130</v>
      </c>
      <c r="N148" s="177" t="s">
        <v>131</v>
      </c>
      <c r="O148" s="177"/>
      <c r="P148" s="175" t="s">
        <v>98</v>
      </c>
      <c r="Q148" s="175"/>
      <c r="R148" s="480" t="n">
        <v>6</v>
      </c>
      <c r="S148" s="480"/>
      <c r="T148" s="175" t="s">
        <v>129</v>
      </c>
      <c r="U148" s="480" t="n">
        <v>5</v>
      </c>
      <c r="V148" s="480"/>
      <c r="W148" s="175" t="s">
        <v>130</v>
      </c>
      <c r="X148" s="175" t="s">
        <v>132</v>
      </c>
      <c r="Y148" s="175" t="n">
        <f aca="false">IF(H148&gt;=1,(R148*12+U148)-(H148*12+K148)+1,"")</f>
        <v>12</v>
      </c>
      <c r="Z148" s="177" t="s">
        <v>133</v>
      </c>
      <c r="AA148" s="177"/>
      <c r="AB148" s="178" t="s">
        <v>134</v>
      </c>
      <c r="AJ148" s="171" t="str">
        <f aca="false">IF(X19="○", IF(AND(AND(H148&lt;&gt;"",K148&lt;&gt;"",R148&lt;&gt;"",U148&lt;&gt;""),OR(I149=1,N149=1,V149=1), OR(I150=1,N150=1,V150=1,AND(AB150=1,AF150&lt;&gt;"")), OR(E152=1, L152=1, AND(S152=1,X152&lt;&gt;"")), AND(E154&lt;&gt;"",N156&lt;&gt;"",Q156&lt;&gt;""),OR(U156=1, Y156=1)),"○","×"),"")</f>
        <v>○</v>
      </c>
      <c r="AL148" s="172" t="s">
        <v>264</v>
      </c>
      <c r="AM148" s="172"/>
      <c r="AN148" s="172"/>
      <c r="AO148" s="172"/>
      <c r="AP148" s="172"/>
      <c r="AQ148" s="172"/>
      <c r="AR148" s="172"/>
      <c r="AS148" s="172"/>
      <c r="AT148" s="172"/>
      <c r="AU148" s="172"/>
      <c r="AV148" s="172"/>
    </row>
    <row r="149" s="81" customFormat="true" ht="27" hidden="false" customHeight="true" outlineLevel="0" collapsed="false">
      <c r="A149" s="481" t="s">
        <v>135</v>
      </c>
      <c r="B149" s="481"/>
      <c r="C149" s="481"/>
      <c r="D149" s="481"/>
      <c r="E149" s="482" t="s">
        <v>265</v>
      </c>
      <c r="F149" s="482"/>
      <c r="G149" s="482"/>
      <c r="H149" s="482"/>
      <c r="I149" s="483" t="n">
        <f aca="false">FALSE()</f>
        <v>0</v>
      </c>
      <c r="J149" s="484" t="s">
        <v>136</v>
      </c>
      <c r="K149" s="484"/>
      <c r="L149" s="484"/>
      <c r="M149" s="484"/>
      <c r="N149" s="483" t="n">
        <f aca="false">TRUE()</f>
        <v>1</v>
      </c>
      <c r="O149" s="485" t="s">
        <v>266</v>
      </c>
      <c r="P149" s="485"/>
      <c r="Q149" s="485"/>
      <c r="R149" s="485"/>
      <c r="S149" s="485"/>
      <c r="T149" s="485"/>
      <c r="U149" s="485"/>
      <c r="V149" s="483" t="n">
        <f aca="false">FALSE()</f>
        <v>0</v>
      </c>
      <c r="W149" s="485" t="s">
        <v>267</v>
      </c>
      <c r="X149" s="485"/>
      <c r="Y149" s="485"/>
      <c r="Z149" s="485"/>
      <c r="AA149" s="485"/>
      <c r="AB149" s="485"/>
      <c r="AC149" s="485"/>
      <c r="AD149" s="485"/>
      <c r="AE149" s="175"/>
      <c r="AF149" s="486"/>
      <c r="AG149" s="486"/>
      <c r="AH149" s="486"/>
      <c r="AI149" s="175"/>
      <c r="AJ149" s="487"/>
      <c r="AL149" s="172"/>
      <c r="AM149" s="172"/>
      <c r="AN149" s="172"/>
      <c r="AO149" s="172"/>
      <c r="AP149" s="172"/>
      <c r="AQ149" s="172"/>
      <c r="AR149" s="172"/>
      <c r="AS149" s="172"/>
      <c r="AT149" s="172"/>
      <c r="AU149" s="172"/>
      <c r="AV149" s="172"/>
      <c r="AW149" s="82"/>
    </row>
    <row r="150" customFormat="false" ht="26.25" hidden="false" customHeight="true" outlineLevel="0" collapsed="false">
      <c r="A150" s="481"/>
      <c r="B150" s="481"/>
      <c r="C150" s="481"/>
      <c r="D150" s="481"/>
      <c r="E150" s="488" t="s">
        <v>268</v>
      </c>
      <c r="F150" s="488"/>
      <c r="G150" s="488"/>
      <c r="H150" s="488"/>
      <c r="I150" s="489" t="n">
        <f aca="false">FALSE()</f>
        <v>0</v>
      </c>
      <c r="J150" s="395" t="s">
        <v>137</v>
      </c>
      <c r="K150" s="395"/>
      <c r="L150" s="395"/>
      <c r="M150" s="395"/>
      <c r="N150" s="483" t="n">
        <f aca="false">FALSE()</f>
        <v>0</v>
      </c>
      <c r="O150" s="395" t="s">
        <v>138</v>
      </c>
      <c r="P150" s="395"/>
      <c r="Q150" s="395"/>
      <c r="R150" s="395"/>
      <c r="S150" s="395"/>
      <c r="T150" s="395"/>
      <c r="U150" s="395"/>
      <c r="V150" s="483" t="n">
        <f aca="false">TRUE()</f>
        <v>1</v>
      </c>
      <c r="W150" s="395" t="s">
        <v>139</v>
      </c>
      <c r="X150" s="395"/>
      <c r="Y150" s="395"/>
      <c r="Z150" s="395"/>
      <c r="AA150" s="395"/>
      <c r="AB150" s="490" t="n">
        <f aca="false">FALSE()</f>
        <v>0</v>
      </c>
      <c r="AC150" s="395" t="s">
        <v>140</v>
      </c>
      <c r="AD150" s="395"/>
      <c r="AE150" s="491" t="s">
        <v>141</v>
      </c>
      <c r="AF150" s="492"/>
      <c r="AG150" s="492"/>
      <c r="AH150" s="492"/>
      <c r="AI150" s="492"/>
      <c r="AJ150" s="493" t="s">
        <v>142</v>
      </c>
      <c r="AL150" s="82"/>
      <c r="AM150" s="82"/>
      <c r="AN150" s="82"/>
      <c r="AO150" s="82"/>
      <c r="AP150" s="82"/>
      <c r="AQ150" s="82"/>
      <c r="AR150" s="82"/>
      <c r="AS150" s="82"/>
      <c r="AT150" s="82"/>
      <c r="AU150" s="82"/>
      <c r="AV150" s="82"/>
      <c r="AW150" s="82"/>
    </row>
    <row r="151" customFormat="false" ht="19.5" hidden="false" customHeight="true" outlineLevel="0" collapsed="false">
      <c r="A151" s="386" t="s">
        <v>143</v>
      </c>
      <c r="B151" s="386"/>
      <c r="C151" s="386"/>
      <c r="D151" s="386"/>
      <c r="E151" s="189" t="s">
        <v>144</v>
      </c>
      <c r="F151" s="190"/>
      <c r="G151" s="173"/>
      <c r="H151" s="173"/>
      <c r="I151" s="173"/>
      <c r="J151" s="173"/>
      <c r="K151" s="173"/>
      <c r="L151" s="173"/>
      <c r="M151" s="173"/>
      <c r="N151" s="173"/>
      <c r="O151" s="190"/>
      <c r="P151" s="173"/>
      <c r="Q151" s="173"/>
      <c r="R151" s="173"/>
      <c r="S151" s="173"/>
      <c r="T151" s="173"/>
      <c r="U151" s="173"/>
      <c r="V151" s="190"/>
      <c r="W151" s="173"/>
      <c r="X151" s="173"/>
      <c r="Y151" s="173"/>
      <c r="Z151" s="173"/>
      <c r="AA151" s="173"/>
      <c r="AB151" s="173"/>
      <c r="AC151" s="173"/>
      <c r="AD151" s="173"/>
      <c r="AE151" s="173"/>
      <c r="AF151" s="173"/>
      <c r="AG151" s="173"/>
      <c r="AH151" s="173"/>
      <c r="AI151" s="173"/>
      <c r="AJ151" s="400"/>
      <c r="AL151" s="82"/>
      <c r="AM151" s="82"/>
      <c r="AN151" s="82"/>
      <c r="AO151" s="82"/>
      <c r="AP151" s="82"/>
      <c r="AQ151" s="82"/>
      <c r="AR151" s="82"/>
      <c r="AS151" s="82"/>
      <c r="AT151" s="82"/>
      <c r="AU151" s="82"/>
      <c r="AV151" s="82"/>
      <c r="AW151" s="82"/>
    </row>
    <row r="152" customFormat="false" ht="18.75" hidden="false" customHeight="true" outlineLevel="0" collapsed="false">
      <c r="A152" s="386"/>
      <c r="B152" s="386"/>
      <c r="C152" s="386"/>
      <c r="D152" s="386"/>
      <c r="E152" s="494" t="n">
        <f aca="false">FALSE()</f>
        <v>0</v>
      </c>
      <c r="F152" s="160" t="s">
        <v>145</v>
      </c>
      <c r="G152" s="123"/>
      <c r="H152" s="123"/>
      <c r="I152" s="123"/>
      <c r="J152" s="123"/>
      <c r="L152" s="495" t="n">
        <f aca="false">TRUE()</f>
        <v>1</v>
      </c>
      <c r="M152" s="160" t="s">
        <v>146</v>
      </c>
      <c r="N152" s="123"/>
      <c r="O152" s="123"/>
      <c r="P152" s="157"/>
      <c r="Q152" s="157"/>
      <c r="S152" s="496" t="n">
        <f aca="false">FALSE()</f>
        <v>0</v>
      </c>
      <c r="T152" s="160" t="s">
        <v>140</v>
      </c>
      <c r="U152" s="157"/>
      <c r="W152" s="160" t="s">
        <v>141</v>
      </c>
      <c r="X152" s="497"/>
      <c r="Y152" s="497" t="n">
        <f aca="false">TRUE()</f>
        <v>1</v>
      </c>
      <c r="Z152" s="497"/>
      <c r="AA152" s="497"/>
      <c r="AB152" s="497"/>
      <c r="AC152" s="497"/>
      <c r="AD152" s="497"/>
      <c r="AE152" s="497"/>
      <c r="AF152" s="497"/>
      <c r="AG152" s="497"/>
      <c r="AH152" s="497"/>
      <c r="AI152" s="497"/>
      <c r="AJ152" s="196" t="s">
        <v>142</v>
      </c>
      <c r="AM152" s="82"/>
      <c r="AN152" s="82"/>
      <c r="AO152" s="82"/>
      <c r="AP152" s="82"/>
      <c r="AQ152" s="82"/>
      <c r="AR152" s="82"/>
      <c r="AS152" s="82"/>
      <c r="AT152" s="82"/>
      <c r="AU152" s="82"/>
      <c r="AV152" s="82"/>
      <c r="AW152" s="82"/>
    </row>
    <row r="153" customFormat="false" ht="18.75" hidden="false" customHeight="true" outlineLevel="0" collapsed="false">
      <c r="A153" s="386"/>
      <c r="B153" s="386"/>
      <c r="C153" s="386"/>
      <c r="D153" s="386"/>
      <c r="E153" s="197" t="s">
        <v>269</v>
      </c>
      <c r="F153" s="160"/>
      <c r="G153" s="123"/>
      <c r="H153" s="123"/>
      <c r="I153" s="123"/>
      <c r="J153" s="123"/>
      <c r="K153" s="123"/>
      <c r="L153" s="123"/>
      <c r="M153" s="157"/>
      <c r="N153" s="123"/>
      <c r="O153" s="157"/>
      <c r="P153" s="160"/>
      <c r="Q153" s="160"/>
      <c r="R153" s="160"/>
      <c r="S153" s="198"/>
      <c r="T153" s="198"/>
      <c r="U153" s="198"/>
      <c r="V153" s="198"/>
      <c r="W153" s="198"/>
      <c r="X153" s="198"/>
      <c r="Y153" s="198"/>
      <c r="Z153" s="198"/>
      <c r="AA153" s="198"/>
      <c r="AB153" s="198"/>
      <c r="AC153" s="198"/>
      <c r="AD153" s="198"/>
      <c r="AE153" s="198"/>
      <c r="AF153" s="198"/>
      <c r="AG153" s="198"/>
      <c r="AH153" s="198"/>
      <c r="AI153" s="198"/>
      <c r="AJ153" s="196"/>
      <c r="AL153" s="82"/>
      <c r="AM153" s="82"/>
      <c r="AN153" s="82"/>
      <c r="AO153" s="82"/>
      <c r="AP153" s="82"/>
      <c r="AQ153" s="82"/>
      <c r="AR153" s="82"/>
      <c r="AS153" s="82"/>
      <c r="AT153" s="82"/>
      <c r="AU153" s="82"/>
      <c r="AV153" s="82"/>
      <c r="AW153" s="82"/>
    </row>
    <row r="154" customFormat="false" ht="82.5" hidden="false" customHeight="true" outlineLevel="0" collapsed="false">
      <c r="A154" s="386"/>
      <c r="B154" s="386"/>
      <c r="C154" s="386"/>
      <c r="D154" s="386"/>
      <c r="E154" s="498" t="s">
        <v>270</v>
      </c>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L154" s="82"/>
      <c r="AM154" s="82"/>
      <c r="AN154" s="82"/>
      <c r="AO154" s="82"/>
      <c r="AP154" s="82"/>
      <c r="AQ154" s="82"/>
      <c r="AR154" s="82"/>
      <c r="AS154" s="82"/>
      <c r="AT154" s="82"/>
      <c r="AU154" s="82"/>
      <c r="AV154" s="82"/>
      <c r="AW154" s="82"/>
    </row>
    <row r="155" customFormat="false" ht="16.5" hidden="false" customHeight="true" outlineLevel="0" collapsed="false">
      <c r="A155" s="386"/>
      <c r="B155" s="386"/>
      <c r="C155" s="386"/>
      <c r="D155" s="386"/>
      <c r="E155" s="157" t="s">
        <v>149</v>
      </c>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201"/>
      <c r="AL155" s="82"/>
      <c r="AM155" s="82"/>
      <c r="AN155" s="82"/>
      <c r="AO155" s="82"/>
      <c r="AP155" s="82"/>
      <c r="AQ155" s="82"/>
      <c r="AR155" s="82"/>
      <c r="AS155" s="82"/>
      <c r="AT155" s="82"/>
      <c r="AU155" s="82"/>
      <c r="AV155" s="82"/>
      <c r="AW155" s="82"/>
    </row>
    <row r="156" customFormat="false" ht="18.75" hidden="false" customHeight="true" outlineLevel="0" collapsed="false">
      <c r="A156" s="386"/>
      <c r="B156" s="386"/>
      <c r="C156" s="386"/>
      <c r="D156" s="386"/>
      <c r="E156" s="499" t="s">
        <v>150</v>
      </c>
      <c r="F156" s="203"/>
      <c r="G156" s="203"/>
      <c r="H156" s="203"/>
      <c r="I156" s="203"/>
      <c r="J156" s="203"/>
      <c r="K156" s="408"/>
      <c r="L156" s="204" t="s">
        <v>98</v>
      </c>
      <c r="M156" s="204"/>
      <c r="N156" s="500" t="n">
        <v>4</v>
      </c>
      <c r="O156" s="500"/>
      <c r="P156" s="206" t="s">
        <v>129</v>
      </c>
      <c r="Q156" s="500" t="n">
        <v>10</v>
      </c>
      <c r="R156" s="500"/>
      <c r="S156" s="206" t="s">
        <v>130</v>
      </c>
      <c r="T156" s="206" t="s">
        <v>141</v>
      </c>
      <c r="U156" s="501" t="n">
        <f aca="false">TRUE()</f>
        <v>1</v>
      </c>
      <c r="V156" s="208" t="s">
        <v>152</v>
      </c>
      <c r="W156" s="206"/>
      <c r="X156" s="206"/>
      <c r="Y156" s="501" t="n">
        <f aca="false">FALSE()</f>
        <v>0</v>
      </c>
      <c r="Z156" s="208" t="s">
        <v>153</v>
      </c>
      <c r="AA156" s="206"/>
      <c r="AB156" s="206" t="s">
        <v>142</v>
      </c>
      <c r="AC156" s="209"/>
      <c r="AD156" s="209"/>
      <c r="AE156" s="209"/>
      <c r="AF156" s="209"/>
      <c r="AG156" s="209"/>
      <c r="AH156" s="209"/>
      <c r="AI156" s="209"/>
      <c r="AJ156" s="210"/>
      <c r="AL156" s="82"/>
      <c r="AM156" s="82"/>
      <c r="AN156" s="82"/>
      <c r="AO156" s="82"/>
      <c r="AP156" s="82"/>
      <c r="AQ156" s="82"/>
      <c r="AR156" s="82"/>
      <c r="AS156" s="82"/>
      <c r="AT156" s="82"/>
      <c r="AU156" s="82"/>
      <c r="AV156" s="82"/>
      <c r="AW156" s="82"/>
    </row>
    <row r="157" customFormat="false" ht="30.75" hidden="false" customHeight="true" outlineLevel="0" collapsed="false">
      <c r="A157" s="211"/>
      <c r="B157" s="211"/>
      <c r="C157" s="211"/>
      <c r="D157" s="211"/>
      <c r="E157" s="212"/>
      <c r="F157" s="137"/>
      <c r="G157" s="137"/>
      <c r="H157" s="137"/>
      <c r="I157" s="137"/>
      <c r="J157" s="137"/>
      <c r="K157" s="137"/>
      <c r="L157" s="213"/>
      <c r="M157" s="213"/>
      <c r="N157" s="213"/>
      <c r="O157" s="213"/>
      <c r="P157" s="213"/>
      <c r="Q157" s="213"/>
      <c r="R157" s="213"/>
      <c r="S157" s="213"/>
      <c r="T157" s="137"/>
      <c r="U157" s="137"/>
      <c r="V157" s="439"/>
      <c r="W157" s="137"/>
      <c r="X157" s="137"/>
      <c r="Y157" s="137"/>
      <c r="Z157" s="213"/>
      <c r="AA157" s="137"/>
      <c r="AB157" s="137"/>
      <c r="AC157" s="137"/>
      <c r="AD157" s="137"/>
      <c r="AE157" s="137"/>
      <c r="AF157" s="137"/>
      <c r="AG157" s="137"/>
      <c r="AH157" s="137"/>
      <c r="AI157" s="137"/>
      <c r="AJ157" s="137"/>
      <c r="AL157" s="82"/>
      <c r="AM157" s="82"/>
      <c r="AN157" s="82"/>
      <c r="AO157" s="82"/>
      <c r="AP157" s="82"/>
      <c r="AQ157" s="82"/>
      <c r="AR157" s="82"/>
      <c r="AS157" s="82"/>
      <c r="AT157" s="82"/>
      <c r="AU157" s="82"/>
      <c r="AV157" s="82"/>
      <c r="AW157" s="82"/>
    </row>
    <row r="158" s="216" customFormat="true" ht="23.25" hidden="false" customHeight="true" outlineLevel="0" collapsed="false">
      <c r="A158" s="163" t="s">
        <v>271</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412"/>
      <c r="AL158" s="218"/>
      <c r="AM158" s="218"/>
      <c r="AN158" s="218"/>
      <c r="AO158" s="218"/>
      <c r="AP158" s="218"/>
      <c r="AQ158" s="218"/>
      <c r="AR158" s="218"/>
      <c r="AS158" s="218"/>
      <c r="AT158" s="502"/>
      <c r="AU158" s="218"/>
      <c r="AV158" s="218"/>
      <c r="AW158" s="218"/>
    </row>
    <row r="159" s="81" customFormat="true" ht="13.2" hidden="false" customHeight="false" outlineLevel="0" collapsed="false">
      <c r="A159" s="503" t="s">
        <v>272</v>
      </c>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L159" s="72"/>
      <c r="AM159" s="82"/>
      <c r="AN159" s="82"/>
      <c r="AO159" s="82"/>
      <c r="AP159" s="82"/>
      <c r="AQ159" s="82"/>
      <c r="AR159" s="82"/>
      <c r="AS159" s="82"/>
      <c r="AT159" s="82"/>
      <c r="AU159" s="82"/>
      <c r="AV159" s="82"/>
      <c r="AW159" s="82"/>
    </row>
    <row r="160" customFormat="false" ht="22.5" hidden="false" customHeight="true" outlineLevel="0" collapsed="false">
      <c r="A160" s="504" t="s">
        <v>84</v>
      </c>
      <c r="B160" s="433" t="s">
        <v>273</v>
      </c>
      <c r="C160" s="433"/>
      <c r="D160" s="433"/>
      <c r="E160" s="433"/>
      <c r="F160" s="433"/>
      <c r="G160" s="433"/>
      <c r="H160" s="433"/>
      <c r="I160" s="433"/>
      <c r="J160" s="433"/>
      <c r="K160" s="433"/>
      <c r="L160" s="433"/>
      <c r="M160" s="433"/>
      <c r="N160" s="433"/>
      <c r="O160" s="433"/>
      <c r="P160" s="433"/>
      <c r="Q160" s="433"/>
      <c r="R160" s="433"/>
      <c r="S160" s="433"/>
      <c r="T160" s="433"/>
      <c r="U160" s="433"/>
      <c r="V160" s="433"/>
      <c r="W160" s="433"/>
      <c r="X160" s="433"/>
      <c r="Y160" s="433"/>
      <c r="Z160" s="433"/>
      <c r="AA160" s="433"/>
      <c r="AB160" s="433"/>
      <c r="AC160" s="433"/>
      <c r="AD160" s="433"/>
      <c r="AE160" s="433"/>
      <c r="AF160" s="433"/>
      <c r="AG160" s="433"/>
      <c r="AH160" s="433"/>
      <c r="AI160" s="433"/>
      <c r="AJ160" s="433"/>
      <c r="AM160" s="82"/>
      <c r="AN160" s="82"/>
      <c r="AO160" s="82"/>
      <c r="AP160" s="82"/>
      <c r="AQ160" s="82"/>
      <c r="AR160" s="82"/>
      <c r="AS160" s="82"/>
      <c r="AT160" s="82"/>
      <c r="AU160" s="82"/>
      <c r="AV160" s="82"/>
      <c r="AW160" s="82"/>
    </row>
    <row r="161" customFormat="false" ht="13.2" hidden="false" customHeight="false" outlineLevel="0" collapsed="false">
      <c r="A161" s="503" t="s">
        <v>274</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M161" s="82"/>
      <c r="AN161" s="82"/>
      <c r="AO161" s="82"/>
      <c r="AP161" s="82"/>
      <c r="AQ161" s="82"/>
      <c r="AR161" s="82"/>
      <c r="AS161" s="82"/>
      <c r="AT161" s="82"/>
      <c r="AU161" s="82"/>
      <c r="AV161" s="82"/>
      <c r="AW161" s="82"/>
    </row>
    <row r="162" customFormat="false" ht="49.5" hidden="false" customHeight="true" outlineLevel="0" collapsed="false">
      <c r="A162" s="504" t="s">
        <v>84</v>
      </c>
      <c r="B162" s="162" t="s">
        <v>275</v>
      </c>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M162" s="82"/>
      <c r="AN162" s="82"/>
      <c r="AO162" s="82"/>
      <c r="AP162" s="82"/>
      <c r="AQ162" s="82"/>
      <c r="AR162" s="82"/>
      <c r="AS162" s="82"/>
      <c r="AT162" s="82"/>
      <c r="AU162" s="82"/>
      <c r="AV162" s="82"/>
      <c r="AW162" s="82"/>
    </row>
    <row r="163" customFormat="false" ht="4.5" hidden="false" customHeight="true" outlineLevel="0" collapsed="false">
      <c r="A163" s="505"/>
      <c r="B163" s="505"/>
      <c r="C163" s="505"/>
      <c r="D163" s="505"/>
      <c r="E163" s="505"/>
      <c r="F163" s="505"/>
      <c r="G163" s="505"/>
      <c r="H163" s="505"/>
      <c r="I163" s="505"/>
      <c r="J163" s="505"/>
      <c r="K163" s="505"/>
      <c r="L163" s="505"/>
      <c r="M163" s="505"/>
      <c r="N163" s="505"/>
      <c r="O163" s="505"/>
      <c r="P163" s="505"/>
      <c r="Q163" s="505"/>
      <c r="R163" s="505"/>
      <c r="S163" s="505"/>
      <c r="T163" s="505"/>
      <c r="U163" s="505"/>
      <c r="V163" s="505"/>
      <c r="W163" s="505"/>
      <c r="X163" s="505"/>
      <c r="Y163" s="505"/>
      <c r="Z163" s="505"/>
      <c r="AA163" s="505"/>
      <c r="AB163" s="505"/>
      <c r="AC163" s="505"/>
      <c r="AD163" s="505"/>
      <c r="AE163" s="505"/>
      <c r="AF163" s="505"/>
      <c r="AG163" s="505"/>
      <c r="AH163" s="505"/>
      <c r="AI163" s="505"/>
      <c r="AJ163" s="505"/>
      <c r="AM163" s="82"/>
      <c r="AN163" s="82"/>
      <c r="AO163" s="82"/>
      <c r="AP163" s="82"/>
      <c r="AQ163" s="82"/>
      <c r="AR163" s="82"/>
      <c r="AS163" s="82"/>
      <c r="AT163" s="82"/>
      <c r="AU163" s="82"/>
      <c r="AV163" s="82"/>
      <c r="AW163" s="82"/>
    </row>
    <row r="164" customFormat="false" ht="13.5" hidden="false" customHeight="true" outlineLevel="0" collapsed="false">
      <c r="A164" s="506" t="s">
        <v>276</v>
      </c>
      <c r="B164" s="506"/>
      <c r="C164" s="506"/>
      <c r="D164" s="506"/>
      <c r="E164" s="507" t="s">
        <v>277</v>
      </c>
      <c r="F164" s="507"/>
      <c r="G164" s="507"/>
      <c r="H164" s="507"/>
      <c r="I164" s="507"/>
      <c r="J164" s="507"/>
      <c r="K164" s="507"/>
      <c r="L164" s="507"/>
      <c r="M164" s="507"/>
      <c r="N164" s="507"/>
      <c r="O164" s="507"/>
      <c r="P164" s="507"/>
      <c r="Q164" s="507"/>
      <c r="R164" s="507"/>
      <c r="S164" s="507"/>
      <c r="T164" s="507"/>
      <c r="U164" s="507"/>
      <c r="V164" s="507"/>
      <c r="W164" s="507"/>
      <c r="X164" s="507"/>
      <c r="Y164" s="507"/>
      <c r="Z164" s="507"/>
      <c r="AA164" s="507"/>
      <c r="AB164" s="507"/>
      <c r="AC164" s="507"/>
      <c r="AD164" s="507"/>
      <c r="AE164" s="507"/>
      <c r="AF164" s="507"/>
      <c r="AG164" s="507"/>
      <c r="AH164" s="507"/>
      <c r="AI164" s="507"/>
      <c r="AJ164" s="171" t="str">
        <f aca="false" t="array" ref="AJ164:AJ164">IF(M19="○", IF(OR(PRODUCT((E165:E168=0)*1),PRODUCT((E169:E172=0)*1),PRODUCT((E173:E176=0)*1),PRODUCT((E177:E180=0)*1),PRODUCT((E181:E184=0)*1),PRODUCT((E185:E188=0)*1)),"×","○"), IF(PRODUCT((E165:E188=0)*1),"×","○"))</f>
        <v>○</v>
      </c>
      <c r="AL164" s="172" t="s">
        <v>278</v>
      </c>
      <c r="AM164" s="172"/>
      <c r="AN164" s="172"/>
      <c r="AO164" s="172"/>
      <c r="AP164" s="172"/>
      <c r="AQ164" s="172"/>
      <c r="AR164" s="172"/>
      <c r="AS164" s="172"/>
      <c r="AT164" s="172"/>
      <c r="AU164" s="172"/>
      <c r="AV164" s="172"/>
      <c r="AW164" s="82"/>
    </row>
    <row r="165" customFormat="false" ht="14.25" hidden="false" customHeight="true" outlineLevel="0" collapsed="false">
      <c r="A165" s="508" t="s">
        <v>279</v>
      </c>
      <c r="B165" s="508"/>
      <c r="C165" s="508"/>
      <c r="D165" s="508"/>
      <c r="E165" s="509" t="n">
        <f aca="false">TRUE()</f>
        <v>1</v>
      </c>
      <c r="F165" s="510" t="s">
        <v>280</v>
      </c>
      <c r="G165" s="510"/>
      <c r="H165" s="510"/>
      <c r="I165" s="510"/>
      <c r="J165" s="510"/>
      <c r="K165" s="510"/>
      <c r="L165" s="510"/>
      <c r="M165" s="510"/>
      <c r="N165" s="510"/>
      <c r="O165" s="510"/>
      <c r="P165" s="510"/>
      <c r="Q165" s="510"/>
      <c r="R165" s="510"/>
      <c r="S165" s="510"/>
      <c r="T165" s="510"/>
      <c r="U165" s="510"/>
      <c r="V165" s="510"/>
      <c r="W165" s="510"/>
      <c r="X165" s="510"/>
      <c r="Y165" s="510"/>
      <c r="Z165" s="510"/>
      <c r="AA165" s="510"/>
      <c r="AB165" s="510"/>
      <c r="AC165" s="510"/>
      <c r="AD165" s="510"/>
      <c r="AE165" s="510"/>
      <c r="AF165" s="510"/>
      <c r="AG165" s="510"/>
      <c r="AH165" s="510"/>
      <c r="AI165" s="510"/>
      <c r="AJ165" s="510"/>
      <c r="AL165" s="172"/>
      <c r="AM165" s="172"/>
      <c r="AN165" s="172"/>
      <c r="AO165" s="172"/>
      <c r="AP165" s="172"/>
      <c r="AQ165" s="172"/>
      <c r="AR165" s="172"/>
      <c r="AS165" s="172"/>
      <c r="AT165" s="172"/>
      <c r="AU165" s="172"/>
      <c r="AV165" s="172"/>
      <c r="AW165" s="82"/>
    </row>
    <row r="166" customFormat="false" ht="13.5" hidden="false" customHeight="true" outlineLevel="0" collapsed="false">
      <c r="A166" s="508"/>
      <c r="B166" s="508"/>
      <c r="C166" s="508"/>
      <c r="D166" s="508"/>
      <c r="E166" s="511" t="n">
        <f aca="false">FALSE()</f>
        <v>0</v>
      </c>
      <c r="F166" s="512" t="s">
        <v>281</v>
      </c>
      <c r="G166" s="512"/>
      <c r="H166" s="512"/>
      <c r="I166" s="512"/>
      <c r="J166" s="512"/>
      <c r="K166" s="512"/>
      <c r="L166" s="512"/>
      <c r="M166" s="512"/>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3"/>
      <c r="AL166" s="172"/>
      <c r="AM166" s="172"/>
      <c r="AN166" s="172"/>
      <c r="AO166" s="172"/>
      <c r="AP166" s="172"/>
      <c r="AQ166" s="172"/>
      <c r="AR166" s="172"/>
      <c r="AS166" s="172"/>
      <c r="AT166" s="172"/>
      <c r="AU166" s="172"/>
      <c r="AV166" s="172"/>
      <c r="AW166" s="82"/>
    </row>
    <row r="167" customFormat="false" ht="13.5" hidden="false" customHeight="true" outlineLevel="0" collapsed="false">
      <c r="A167" s="508"/>
      <c r="B167" s="508"/>
      <c r="C167" s="508"/>
      <c r="D167" s="508"/>
      <c r="E167" s="511" t="n">
        <f aca="false">FALSE()</f>
        <v>0</v>
      </c>
      <c r="F167" s="512" t="s">
        <v>282</v>
      </c>
      <c r="G167" s="512"/>
      <c r="H167" s="512"/>
      <c r="I167" s="512"/>
      <c r="J167" s="512"/>
      <c r="K167" s="512"/>
      <c r="L167" s="512"/>
      <c r="M167" s="512"/>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2"/>
      <c r="AJ167" s="513"/>
      <c r="AL167" s="414"/>
      <c r="AM167" s="82"/>
      <c r="AN167" s="82"/>
      <c r="AO167" s="82"/>
      <c r="AP167" s="82"/>
      <c r="AQ167" s="82"/>
      <c r="AR167" s="82"/>
      <c r="AS167" s="82"/>
      <c r="AT167" s="82"/>
      <c r="AU167" s="82"/>
      <c r="AV167" s="82"/>
      <c r="AW167" s="82"/>
    </row>
    <row r="168" customFormat="false" ht="13.5" hidden="false" customHeight="true" outlineLevel="0" collapsed="false">
      <c r="A168" s="508"/>
      <c r="B168" s="508"/>
      <c r="C168" s="508"/>
      <c r="D168" s="508"/>
      <c r="E168" s="514" t="n">
        <f aca="false">FALSE()</f>
        <v>0</v>
      </c>
      <c r="F168" s="515" t="s">
        <v>283</v>
      </c>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6"/>
      <c r="AL168" s="414"/>
      <c r="AM168" s="82"/>
      <c r="AN168" s="82"/>
      <c r="AO168" s="82"/>
      <c r="AP168" s="82"/>
      <c r="AQ168" s="82"/>
      <c r="AR168" s="82"/>
      <c r="AS168" s="82"/>
      <c r="AT168" s="82"/>
      <c r="AU168" s="82"/>
      <c r="AV168" s="82"/>
      <c r="AW168" s="82"/>
    </row>
    <row r="169" customFormat="false" ht="24.75" hidden="false" customHeight="true" outlineLevel="0" collapsed="false">
      <c r="A169" s="508" t="s">
        <v>284</v>
      </c>
      <c r="B169" s="508"/>
      <c r="C169" s="508"/>
      <c r="D169" s="508"/>
      <c r="E169" s="517" t="n">
        <f aca="false">TRUE()</f>
        <v>1</v>
      </c>
      <c r="F169" s="518" t="s">
        <v>285</v>
      </c>
      <c r="G169" s="518"/>
      <c r="H169" s="518"/>
      <c r="I169" s="518"/>
      <c r="J169" s="518"/>
      <c r="K169" s="518"/>
      <c r="L169" s="518"/>
      <c r="M169" s="518"/>
      <c r="N169" s="518"/>
      <c r="O169" s="518"/>
      <c r="P169" s="518"/>
      <c r="Q169" s="518"/>
      <c r="R169" s="518"/>
      <c r="S169" s="518"/>
      <c r="T169" s="518"/>
      <c r="U169" s="518"/>
      <c r="V169" s="518"/>
      <c r="W169" s="518"/>
      <c r="X169" s="518"/>
      <c r="Y169" s="518"/>
      <c r="Z169" s="518"/>
      <c r="AA169" s="518"/>
      <c r="AB169" s="518"/>
      <c r="AC169" s="518"/>
      <c r="AD169" s="518"/>
      <c r="AE169" s="518"/>
      <c r="AF169" s="518"/>
      <c r="AG169" s="518"/>
      <c r="AH169" s="518"/>
      <c r="AI169" s="518"/>
      <c r="AJ169" s="519"/>
      <c r="AL169" s="414"/>
      <c r="AM169" s="82"/>
      <c r="AN169" s="82"/>
      <c r="AO169" s="82"/>
      <c r="AP169" s="82"/>
      <c r="AQ169" s="82"/>
      <c r="AR169" s="82"/>
      <c r="AS169" s="82"/>
      <c r="AT169" s="82"/>
      <c r="AU169" s="82"/>
      <c r="AV169" s="82"/>
      <c r="AW169" s="82"/>
    </row>
    <row r="170" customFormat="false" ht="13.5" hidden="false" customHeight="true" outlineLevel="0" collapsed="false">
      <c r="A170" s="508"/>
      <c r="B170" s="508"/>
      <c r="C170" s="508"/>
      <c r="D170" s="508"/>
      <c r="E170" s="520" t="n">
        <f aca="false">FALSE()</f>
        <v>0</v>
      </c>
      <c r="F170" s="512" t="s">
        <v>286</v>
      </c>
      <c r="G170" s="512"/>
      <c r="H170" s="512"/>
      <c r="I170" s="512"/>
      <c r="J170" s="512"/>
      <c r="K170" s="512"/>
      <c r="L170" s="512"/>
      <c r="M170" s="512"/>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2"/>
      <c r="AJ170" s="521"/>
      <c r="AL170" s="82"/>
      <c r="AM170" s="82"/>
      <c r="AN170" s="82"/>
      <c r="AO170" s="82"/>
      <c r="AP170" s="82"/>
      <c r="AQ170" s="82"/>
      <c r="AR170" s="82"/>
      <c r="AS170" s="82"/>
      <c r="AT170" s="82"/>
      <c r="AU170" s="82"/>
      <c r="AV170" s="82"/>
      <c r="AW170" s="82"/>
    </row>
    <row r="171" customFormat="false" ht="13.5" hidden="false" customHeight="true" outlineLevel="0" collapsed="false">
      <c r="A171" s="508"/>
      <c r="B171" s="508"/>
      <c r="C171" s="508"/>
      <c r="D171" s="508"/>
      <c r="E171" s="511" t="n">
        <f aca="false">TRUE()</f>
        <v>1</v>
      </c>
      <c r="F171" s="512" t="s">
        <v>287</v>
      </c>
      <c r="G171" s="512"/>
      <c r="H171" s="512"/>
      <c r="I171" s="512"/>
      <c r="J171" s="512"/>
      <c r="K171" s="512"/>
      <c r="L171" s="512"/>
      <c r="M171" s="512"/>
      <c r="N171" s="512"/>
      <c r="O171" s="512"/>
      <c r="P171" s="512"/>
      <c r="Q171" s="512"/>
      <c r="R171" s="512"/>
      <c r="S171" s="512"/>
      <c r="T171" s="512"/>
      <c r="U171" s="512"/>
      <c r="V171" s="512"/>
      <c r="W171" s="512"/>
      <c r="X171" s="512"/>
      <c r="Y171" s="512"/>
      <c r="Z171" s="512"/>
      <c r="AA171" s="512"/>
      <c r="AB171" s="512"/>
      <c r="AC171" s="512"/>
      <c r="AD171" s="512"/>
      <c r="AE171" s="512"/>
      <c r="AF171" s="512"/>
      <c r="AG171" s="512"/>
      <c r="AH171" s="512"/>
      <c r="AI171" s="512"/>
      <c r="AJ171" s="513"/>
      <c r="AL171" s="82"/>
      <c r="AM171" s="82"/>
      <c r="AN171" s="82"/>
      <c r="AO171" s="82"/>
      <c r="AP171" s="82"/>
      <c r="AQ171" s="82"/>
      <c r="AR171" s="82"/>
      <c r="AS171" s="82"/>
      <c r="AT171" s="82"/>
      <c r="AU171" s="82"/>
      <c r="AV171" s="82"/>
      <c r="AW171" s="82"/>
    </row>
    <row r="172" customFormat="false" ht="13.5" hidden="false" customHeight="true" outlineLevel="0" collapsed="false">
      <c r="A172" s="508"/>
      <c r="B172" s="508"/>
      <c r="C172" s="508"/>
      <c r="D172" s="508"/>
      <c r="E172" s="522" t="n">
        <f aca="false">FALSE()</f>
        <v>0</v>
      </c>
      <c r="F172" s="523" t="s">
        <v>288</v>
      </c>
      <c r="G172" s="523"/>
      <c r="H172" s="523"/>
      <c r="I172" s="523"/>
      <c r="J172" s="523"/>
      <c r="K172" s="523"/>
      <c r="L172" s="523"/>
      <c r="M172" s="523"/>
      <c r="N172" s="523"/>
      <c r="O172" s="523"/>
      <c r="P172" s="523"/>
      <c r="Q172" s="523"/>
      <c r="R172" s="523"/>
      <c r="S172" s="523"/>
      <c r="T172" s="523"/>
      <c r="U172" s="523"/>
      <c r="V172" s="523"/>
      <c r="W172" s="523"/>
      <c r="X172" s="523"/>
      <c r="Y172" s="523"/>
      <c r="Z172" s="523"/>
      <c r="AA172" s="523"/>
      <c r="AB172" s="523"/>
      <c r="AC172" s="523"/>
      <c r="AD172" s="523"/>
      <c r="AE172" s="523"/>
      <c r="AF172" s="523"/>
      <c r="AG172" s="523"/>
      <c r="AH172" s="523"/>
      <c r="AI172" s="523"/>
      <c r="AJ172" s="523"/>
      <c r="AL172" s="82"/>
      <c r="AM172" s="82"/>
      <c r="AN172" s="82"/>
      <c r="AO172" s="82"/>
      <c r="AP172" s="82"/>
      <c r="AQ172" s="82"/>
      <c r="AR172" s="82"/>
      <c r="AS172" s="82"/>
      <c r="AT172" s="82"/>
      <c r="AU172" s="82"/>
      <c r="AV172" s="82"/>
      <c r="AW172" s="82"/>
    </row>
    <row r="173" customFormat="false" ht="13.5" hidden="false" customHeight="true" outlineLevel="0" collapsed="false">
      <c r="A173" s="508" t="s">
        <v>289</v>
      </c>
      <c r="B173" s="508"/>
      <c r="C173" s="508"/>
      <c r="D173" s="508"/>
      <c r="E173" s="520" t="n">
        <f aca="false">TRUE()</f>
        <v>1</v>
      </c>
      <c r="F173" s="518" t="s">
        <v>290</v>
      </c>
      <c r="G173" s="518"/>
      <c r="H173" s="518"/>
      <c r="I173" s="518"/>
      <c r="J173" s="518"/>
      <c r="K173" s="518"/>
      <c r="L173" s="518"/>
      <c r="M173" s="518"/>
      <c r="N173" s="518"/>
      <c r="O173" s="518"/>
      <c r="P173" s="518"/>
      <c r="Q173" s="518"/>
      <c r="R173" s="518"/>
      <c r="S173" s="518"/>
      <c r="T173" s="518"/>
      <c r="U173" s="518"/>
      <c r="V173" s="518"/>
      <c r="W173" s="518"/>
      <c r="X173" s="518"/>
      <c r="Y173" s="518"/>
      <c r="Z173" s="518"/>
      <c r="AA173" s="518"/>
      <c r="AB173" s="518"/>
      <c r="AC173" s="518"/>
      <c r="AD173" s="518"/>
      <c r="AE173" s="518"/>
      <c r="AF173" s="518"/>
      <c r="AG173" s="518"/>
      <c r="AH173" s="518"/>
      <c r="AI173" s="518"/>
      <c r="AJ173" s="521"/>
      <c r="AL173" s="82"/>
      <c r="AM173" s="82"/>
      <c r="AN173" s="82"/>
      <c r="AO173" s="82"/>
      <c r="AP173" s="82"/>
      <c r="AQ173" s="82"/>
      <c r="AR173" s="82"/>
      <c r="AS173" s="82"/>
      <c r="AT173" s="82"/>
      <c r="AU173" s="82"/>
      <c r="AV173" s="82"/>
      <c r="AW173" s="82"/>
    </row>
    <row r="174" customFormat="false" ht="22.5" hidden="false" customHeight="true" outlineLevel="0" collapsed="false">
      <c r="A174" s="508"/>
      <c r="B174" s="508"/>
      <c r="C174" s="508"/>
      <c r="D174" s="508"/>
      <c r="E174" s="511" t="n">
        <f aca="false">TRUE()</f>
        <v>1</v>
      </c>
      <c r="F174" s="512" t="s">
        <v>291</v>
      </c>
      <c r="G174" s="512"/>
      <c r="H174" s="512"/>
      <c r="I174" s="512"/>
      <c r="J174" s="512"/>
      <c r="K174" s="512"/>
      <c r="L174" s="512"/>
      <c r="M174" s="512"/>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2"/>
      <c r="AJ174" s="513"/>
      <c r="AL174" s="82"/>
      <c r="AM174" s="82"/>
      <c r="AN174" s="82"/>
      <c r="AO174" s="82"/>
      <c r="AP174" s="82"/>
      <c r="AQ174" s="82"/>
      <c r="AR174" s="82"/>
      <c r="AS174" s="82"/>
      <c r="AT174" s="82"/>
      <c r="AU174" s="82"/>
      <c r="AV174" s="82"/>
      <c r="AW174" s="82"/>
    </row>
    <row r="175" customFormat="false" ht="13.5" hidden="false" customHeight="true" outlineLevel="0" collapsed="false">
      <c r="A175" s="508"/>
      <c r="B175" s="508"/>
      <c r="C175" s="508"/>
      <c r="D175" s="508"/>
      <c r="E175" s="511" t="n">
        <f aca="false">TRUE()</f>
        <v>1</v>
      </c>
      <c r="F175" s="512" t="s">
        <v>292</v>
      </c>
      <c r="G175" s="512"/>
      <c r="H175" s="512"/>
      <c r="I175" s="512"/>
      <c r="J175" s="512"/>
      <c r="K175" s="512"/>
      <c r="L175" s="512"/>
      <c r="M175" s="512"/>
      <c r="N175" s="512"/>
      <c r="O175" s="512"/>
      <c r="P175" s="512"/>
      <c r="Q175" s="512"/>
      <c r="R175" s="512"/>
      <c r="S175" s="512"/>
      <c r="T175" s="512"/>
      <c r="U175" s="512"/>
      <c r="V175" s="512"/>
      <c r="W175" s="512"/>
      <c r="X175" s="512"/>
      <c r="Y175" s="512"/>
      <c r="Z175" s="512"/>
      <c r="AA175" s="512"/>
      <c r="AB175" s="512"/>
      <c r="AC175" s="512"/>
      <c r="AD175" s="512"/>
      <c r="AE175" s="512"/>
      <c r="AF175" s="512"/>
      <c r="AG175" s="512"/>
      <c r="AH175" s="512"/>
      <c r="AI175" s="512"/>
      <c r="AJ175" s="513"/>
      <c r="AL175" s="82"/>
      <c r="AM175" s="82"/>
      <c r="AN175" s="82"/>
      <c r="AO175" s="82"/>
      <c r="AP175" s="82"/>
      <c r="AQ175" s="82"/>
      <c r="AR175" s="82"/>
      <c r="AS175" s="82"/>
      <c r="AT175" s="82"/>
      <c r="AU175" s="82"/>
      <c r="AV175" s="82"/>
      <c r="AW175" s="82"/>
    </row>
    <row r="176" customFormat="false" ht="13.5" hidden="false" customHeight="true" outlineLevel="0" collapsed="false">
      <c r="A176" s="508"/>
      <c r="B176" s="508"/>
      <c r="C176" s="508"/>
      <c r="D176" s="508"/>
      <c r="E176" s="522" t="n">
        <f aca="false">FALSE()</f>
        <v>0</v>
      </c>
      <c r="F176" s="524" t="s">
        <v>293</v>
      </c>
      <c r="G176" s="524"/>
      <c r="H176" s="524"/>
      <c r="I176" s="524"/>
      <c r="J176" s="524"/>
      <c r="K176" s="524"/>
      <c r="L176" s="524"/>
      <c r="M176" s="524"/>
      <c r="N176" s="524"/>
      <c r="O176" s="524"/>
      <c r="P176" s="524"/>
      <c r="Q176" s="524"/>
      <c r="R176" s="524"/>
      <c r="S176" s="524"/>
      <c r="T176" s="524"/>
      <c r="U176" s="524"/>
      <c r="V176" s="524"/>
      <c r="W176" s="524"/>
      <c r="X176" s="524"/>
      <c r="Y176" s="524"/>
      <c r="Z176" s="524"/>
      <c r="AA176" s="524"/>
      <c r="AB176" s="524"/>
      <c r="AC176" s="524"/>
      <c r="AD176" s="524"/>
      <c r="AE176" s="524"/>
      <c r="AF176" s="524"/>
      <c r="AG176" s="524"/>
      <c r="AH176" s="524"/>
      <c r="AI176" s="524"/>
      <c r="AJ176" s="525"/>
      <c r="AL176" s="82"/>
      <c r="AM176" s="82"/>
      <c r="AN176" s="82"/>
      <c r="AO176" s="82"/>
      <c r="AP176" s="82"/>
      <c r="AQ176" s="82"/>
      <c r="AR176" s="82"/>
      <c r="AS176" s="82"/>
      <c r="AT176" s="82"/>
      <c r="AU176" s="82"/>
      <c r="AV176" s="82"/>
      <c r="AW176" s="82"/>
    </row>
    <row r="177" customFormat="false" ht="21" hidden="false" customHeight="true" outlineLevel="0" collapsed="false">
      <c r="A177" s="508" t="s">
        <v>294</v>
      </c>
      <c r="B177" s="508"/>
      <c r="C177" s="508"/>
      <c r="D177" s="508"/>
      <c r="E177" s="520" t="n">
        <f aca="false">TRUE()</f>
        <v>1</v>
      </c>
      <c r="F177" s="526" t="s">
        <v>295</v>
      </c>
      <c r="G177" s="526"/>
      <c r="H177" s="526"/>
      <c r="I177" s="526"/>
      <c r="J177" s="526"/>
      <c r="K177" s="526"/>
      <c r="L177" s="526"/>
      <c r="M177" s="526"/>
      <c r="N177" s="526"/>
      <c r="O177" s="526"/>
      <c r="P177" s="526"/>
      <c r="Q177" s="526"/>
      <c r="R177" s="526"/>
      <c r="S177" s="526"/>
      <c r="T177" s="526"/>
      <c r="U177" s="526"/>
      <c r="V177" s="526"/>
      <c r="W177" s="526"/>
      <c r="X177" s="526"/>
      <c r="Y177" s="526"/>
      <c r="Z177" s="526"/>
      <c r="AA177" s="526"/>
      <c r="AB177" s="526"/>
      <c r="AC177" s="526"/>
      <c r="AD177" s="526"/>
      <c r="AE177" s="526"/>
      <c r="AF177" s="526"/>
      <c r="AG177" s="526"/>
      <c r="AH177" s="526"/>
      <c r="AI177" s="526"/>
      <c r="AJ177" s="521"/>
      <c r="AL177" s="82"/>
      <c r="AM177" s="82"/>
      <c r="AN177" s="82"/>
      <c r="AO177" s="82"/>
      <c r="AP177" s="82"/>
      <c r="AQ177" s="82"/>
      <c r="AR177" s="82"/>
      <c r="AS177" s="82"/>
      <c r="AT177" s="82"/>
      <c r="AU177" s="82"/>
      <c r="AV177" s="82"/>
      <c r="AW177" s="82"/>
    </row>
    <row r="178" customFormat="false" ht="13.5" hidden="false" customHeight="true" outlineLevel="0" collapsed="false">
      <c r="A178" s="508"/>
      <c r="B178" s="508"/>
      <c r="C178" s="508"/>
      <c r="D178" s="508"/>
      <c r="E178" s="511" t="n">
        <f aca="false">FALSE()</f>
        <v>0</v>
      </c>
      <c r="F178" s="527" t="s">
        <v>296</v>
      </c>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1"/>
      <c r="AL178" s="82"/>
      <c r="AM178" s="82"/>
      <c r="AN178" s="82"/>
      <c r="AO178" s="82"/>
      <c r="AP178" s="82"/>
      <c r="AQ178" s="82"/>
      <c r="AR178" s="82"/>
      <c r="AS178" s="82"/>
      <c r="AT178" s="82"/>
      <c r="AU178" s="82"/>
      <c r="AV178" s="82"/>
      <c r="AW178" s="82"/>
    </row>
    <row r="179" customFormat="false" ht="13.5" hidden="false" customHeight="true" outlineLevel="0" collapsed="false">
      <c r="A179" s="508"/>
      <c r="B179" s="508"/>
      <c r="C179" s="508"/>
      <c r="D179" s="508"/>
      <c r="E179" s="520" t="n">
        <f aca="false">FALSE()</f>
        <v>0</v>
      </c>
      <c r="F179" s="528" t="s">
        <v>297</v>
      </c>
      <c r="G179" s="528"/>
      <c r="H179" s="528"/>
      <c r="I179" s="528"/>
      <c r="J179" s="528"/>
      <c r="K179" s="528"/>
      <c r="L179" s="528"/>
      <c r="M179" s="528"/>
      <c r="N179" s="528"/>
      <c r="O179" s="528"/>
      <c r="P179" s="528"/>
      <c r="Q179" s="528"/>
      <c r="R179" s="528"/>
      <c r="S179" s="528"/>
      <c r="T179" s="528"/>
      <c r="U179" s="528"/>
      <c r="V179" s="528"/>
      <c r="W179" s="528"/>
      <c r="X179" s="528"/>
      <c r="Y179" s="528"/>
      <c r="Z179" s="528"/>
      <c r="AA179" s="528"/>
      <c r="AB179" s="528"/>
      <c r="AC179" s="528"/>
      <c r="AD179" s="528"/>
      <c r="AE179" s="528"/>
      <c r="AF179" s="528"/>
      <c r="AG179" s="528"/>
      <c r="AH179" s="528"/>
      <c r="AI179" s="528"/>
      <c r="AJ179" s="529"/>
      <c r="AL179" s="82"/>
      <c r="AM179" s="82"/>
      <c r="AN179" s="82"/>
      <c r="AO179" s="82"/>
      <c r="AP179" s="82"/>
      <c r="AQ179" s="82"/>
      <c r="AR179" s="82"/>
      <c r="AS179" s="82"/>
      <c r="AT179" s="82"/>
      <c r="AU179" s="82"/>
      <c r="AV179" s="82"/>
      <c r="AW179" s="82"/>
    </row>
    <row r="180" customFormat="false" ht="13.5" hidden="false" customHeight="true" outlineLevel="0" collapsed="false">
      <c r="A180" s="508"/>
      <c r="B180" s="508"/>
      <c r="C180" s="508"/>
      <c r="D180" s="508"/>
      <c r="E180" s="522" t="n">
        <f aca="false">TRUE()</f>
        <v>1</v>
      </c>
      <c r="F180" s="523" t="s">
        <v>298</v>
      </c>
      <c r="G180" s="523"/>
      <c r="H180" s="523"/>
      <c r="I180" s="523"/>
      <c r="J180" s="523"/>
      <c r="K180" s="523"/>
      <c r="L180" s="523"/>
      <c r="M180" s="523"/>
      <c r="N180" s="523"/>
      <c r="O180" s="523"/>
      <c r="P180" s="523"/>
      <c r="Q180" s="523"/>
      <c r="R180" s="523"/>
      <c r="S180" s="523"/>
      <c r="T180" s="523"/>
      <c r="U180" s="523"/>
      <c r="V180" s="523"/>
      <c r="W180" s="523"/>
      <c r="X180" s="523"/>
      <c r="Y180" s="523"/>
      <c r="Z180" s="523"/>
      <c r="AA180" s="523"/>
      <c r="AB180" s="523"/>
      <c r="AC180" s="523"/>
      <c r="AD180" s="523"/>
      <c r="AE180" s="523"/>
      <c r="AF180" s="523"/>
      <c r="AG180" s="523"/>
      <c r="AH180" s="523"/>
      <c r="AI180" s="523"/>
      <c r="AJ180" s="523"/>
      <c r="AL180" s="82"/>
      <c r="AM180" s="82"/>
      <c r="AN180" s="82"/>
      <c r="AO180" s="82"/>
      <c r="AP180" s="82"/>
      <c r="AQ180" s="82"/>
      <c r="AR180" s="82"/>
      <c r="AS180" s="82"/>
      <c r="AT180" s="82"/>
      <c r="AU180" s="82"/>
      <c r="AV180" s="82"/>
      <c r="AW180" s="82"/>
    </row>
    <row r="181" customFormat="false" ht="13.5" hidden="false" customHeight="true" outlineLevel="0" collapsed="false">
      <c r="A181" s="508" t="s">
        <v>299</v>
      </c>
      <c r="B181" s="508"/>
      <c r="C181" s="508"/>
      <c r="D181" s="508"/>
      <c r="E181" s="520" t="n">
        <f aca="false">TRUE()</f>
        <v>1</v>
      </c>
      <c r="F181" s="526" t="s">
        <v>300</v>
      </c>
      <c r="G181" s="526"/>
      <c r="H181" s="526"/>
      <c r="I181" s="526"/>
      <c r="J181" s="526"/>
      <c r="K181" s="526"/>
      <c r="L181" s="526"/>
      <c r="M181" s="526"/>
      <c r="N181" s="526"/>
      <c r="O181" s="526"/>
      <c r="P181" s="526"/>
      <c r="Q181" s="526"/>
      <c r="R181" s="526"/>
      <c r="S181" s="526"/>
      <c r="T181" s="526"/>
      <c r="U181" s="526"/>
      <c r="V181" s="526"/>
      <c r="W181" s="526"/>
      <c r="X181" s="526"/>
      <c r="Y181" s="526"/>
      <c r="Z181" s="526"/>
      <c r="AA181" s="526"/>
      <c r="AB181" s="526"/>
      <c r="AC181" s="526"/>
      <c r="AD181" s="526"/>
      <c r="AE181" s="526"/>
      <c r="AF181" s="526"/>
      <c r="AG181" s="526"/>
      <c r="AH181" s="526"/>
      <c r="AI181" s="526"/>
      <c r="AJ181" s="521"/>
      <c r="AL181" s="82"/>
      <c r="AM181" s="82"/>
      <c r="AN181" s="82"/>
      <c r="AO181" s="82"/>
      <c r="AP181" s="82"/>
      <c r="AQ181" s="82"/>
      <c r="AR181" s="82"/>
      <c r="AS181" s="82"/>
      <c r="AT181" s="82"/>
      <c r="AU181" s="82"/>
      <c r="AV181" s="82"/>
      <c r="AW181" s="82"/>
    </row>
    <row r="182" customFormat="false" ht="21" hidden="false" customHeight="true" outlineLevel="0" collapsed="false">
      <c r="A182" s="508"/>
      <c r="B182" s="508"/>
      <c r="C182" s="508"/>
      <c r="D182" s="508"/>
      <c r="E182" s="511" t="n">
        <f aca="false">TRUE()</f>
        <v>1</v>
      </c>
      <c r="F182" s="528" t="s">
        <v>301</v>
      </c>
      <c r="G182" s="528"/>
      <c r="H182" s="528"/>
      <c r="I182" s="528"/>
      <c r="J182" s="528"/>
      <c r="K182" s="528"/>
      <c r="L182" s="528"/>
      <c r="M182" s="528"/>
      <c r="N182" s="528"/>
      <c r="O182" s="528"/>
      <c r="P182" s="528"/>
      <c r="Q182" s="528"/>
      <c r="R182" s="528"/>
      <c r="S182" s="528"/>
      <c r="T182" s="528"/>
      <c r="U182" s="528"/>
      <c r="V182" s="528"/>
      <c r="W182" s="528"/>
      <c r="X182" s="528"/>
      <c r="Y182" s="528"/>
      <c r="Z182" s="528"/>
      <c r="AA182" s="528"/>
      <c r="AB182" s="528"/>
      <c r="AC182" s="528"/>
      <c r="AD182" s="528"/>
      <c r="AE182" s="528"/>
      <c r="AF182" s="528"/>
      <c r="AG182" s="528"/>
      <c r="AH182" s="528"/>
      <c r="AI182" s="528"/>
      <c r="AJ182" s="513"/>
      <c r="AL182" s="82"/>
      <c r="AM182" s="82"/>
      <c r="AN182" s="82"/>
      <c r="AO182" s="82"/>
      <c r="AP182" s="82"/>
      <c r="AQ182" s="82"/>
      <c r="AR182" s="82"/>
      <c r="AS182" s="82"/>
      <c r="AT182" s="82"/>
      <c r="AU182" s="82"/>
      <c r="AV182" s="82"/>
      <c r="AW182" s="82"/>
    </row>
    <row r="183" customFormat="false" ht="13.5" hidden="false" customHeight="true" outlineLevel="0" collapsed="false">
      <c r="A183" s="508"/>
      <c r="B183" s="508"/>
      <c r="C183" s="508"/>
      <c r="D183" s="508"/>
      <c r="E183" s="511" t="n">
        <f aca="false">FALSE()</f>
        <v>0</v>
      </c>
      <c r="F183" s="528" t="s">
        <v>302</v>
      </c>
      <c r="G183" s="528"/>
      <c r="H183" s="528"/>
      <c r="I183" s="528"/>
      <c r="J183" s="528"/>
      <c r="K183" s="528"/>
      <c r="L183" s="528"/>
      <c r="M183" s="528"/>
      <c r="N183" s="528"/>
      <c r="O183" s="528"/>
      <c r="P183" s="528"/>
      <c r="Q183" s="528"/>
      <c r="R183" s="528"/>
      <c r="S183" s="528"/>
      <c r="T183" s="528"/>
      <c r="U183" s="528"/>
      <c r="V183" s="528"/>
      <c r="W183" s="528"/>
      <c r="X183" s="528"/>
      <c r="Y183" s="528"/>
      <c r="Z183" s="528"/>
      <c r="AA183" s="528"/>
      <c r="AB183" s="528"/>
      <c r="AC183" s="528"/>
      <c r="AD183" s="528"/>
      <c r="AE183" s="528"/>
      <c r="AF183" s="528"/>
      <c r="AG183" s="528"/>
      <c r="AH183" s="528"/>
      <c r="AI183" s="528"/>
      <c r="AJ183" s="513"/>
      <c r="AL183" s="82"/>
      <c r="AM183" s="82"/>
      <c r="AN183" s="82"/>
      <c r="AO183" s="82"/>
      <c r="AP183" s="82"/>
      <c r="AQ183" s="82"/>
      <c r="AR183" s="82"/>
      <c r="AS183" s="82"/>
      <c r="AT183" s="82"/>
      <c r="AU183" s="82"/>
      <c r="AV183" s="82"/>
      <c r="AW183" s="82"/>
    </row>
    <row r="184" customFormat="false" ht="13.5" hidden="false" customHeight="true" outlineLevel="0" collapsed="false">
      <c r="A184" s="508"/>
      <c r="B184" s="508"/>
      <c r="C184" s="508"/>
      <c r="D184" s="508"/>
      <c r="E184" s="522" t="n">
        <f aca="false">FALSE()</f>
        <v>0</v>
      </c>
      <c r="F184" s="524" t="s">
        <v>303</v>
      </c>
      <c r="G184" s="524"/>
      <c r="H184" s="524"/>
      <c r="I184" s="524"/>
      <c r="J184" s="524"/>
      <c r="K184" s="524"/>
      <c r="L184" s="524"/>
      <c r="M184" s="524"/>
      <c r="N184" s="524"/>
      <c r="O184" s="524"/>
      <c r="P184" s="524"/>
      <c r="Q184" s="524"/>
      <c r="R184" s="524"/>
      <c r="S184" s="524"/>
      <c r="T184" s="524"/>
      <c r="U184" s="524"/>
      <c r="V184" s="524"/>
      <c r="W184" s="524"/>
      <c r="X184" s="524"/>
      <c r="Y184" s="524"/>
      <c r="Z184" s="524"/>
      <c r="AA184" s="524"/>
      <c r="AB184" s="524"/>
      <c r="AC184" s="524"/>
      <c r="AD184" s="524"/>
      <c r="AE184" s="524"/>
      <c r="AF184" s="524"/>
      <c r="AG184" s="524"/>
      <c r="AH184" s="524"/>
      <c r="AI184" s="524"/>
      <c r="AJ184" s="525"/>
      <c r="AL184" s="82"/>
      <c r="AM184" s="82"/>
      <c r="AN184" s="82"/>
      <c r="AO184" s="82"/>
      <c r="AP184" s="82"/>
      <c r="AQ184" s="82"/>
      <c r="AR184" s="82"/>
      <c r="AS184" s="82"/>
      <c r="AT184" s="82"/>
      <c r="AU184" s="82"/>
      <c r="AV184" s="82"/>
      <c r="AW184" s="82"/>
    </row>
    <row r="185" customFormat="false" ht="13.2" hidden="false" customHeight="true" outlineLevel="0" collapsed="false">
      <c r="A185" s="508" t="s">
        <v>304</v>
      </c>
      <c r="B185" s="508"/>
      <c r="C185" s="508"/>
      <c r="D185" s="508"/>
      <c r="E185" s="520" t="n">
        <f aca="false">TRUE()</f>
        <v>1</v>
      </c>
      <c r="F185" s="530" t="s">
        <v>305</v>
      </c>
      <c r="G185" s="530"/>
      <c r="H185" s="530"/>
      <c r="I185" s="530"/>
      <c r="J185" s="530"/>
      <c r="K185" s="530"/>
      <c r="L185" s="530"/>
      <c r="M185" s="530"/>
      <c r="N185" s="530"/>
      <c r="O185" s="530"/>
      <c r="P185" s="530"/>
      <c r="Q185" s="530"/>
      <c r="R185" s="530"/>
      <c r="S185" s="530"/>
      <c r="T185" s="530"/>
      <c r="U185" s="530"/>
      <c r="V185" s="530"/>
      <c r="W185" s="530"/>
      <c r="X185" s="530"/>
      <c r="Y185" s="530"/>
      <c r="Z185" s="530"/>
      <c r="AA185" s="530"/>
      <c r="AB185" s="530"/>
      <c r="AC185" s="530"/>
      <c r="AD185" s="530"/>
      <c r="AE185" s="530"/>
      <c r="AF185" s="530"/>
      <c r="AG185" s="530"/>
      <c r="AH185" s="530"/>
      <c r="AI185" s="530"/>
      <c r="AJ185" s="530"/>
      <c r="AK185" s="289"/>
      <c r="AL185" s="82"/>
      <c r="AT185" s="112"/>
    </row>
    <row r="186" customFormat="false" ht="13.5" hidden="false" customHeight="true" outlineLevel="0" collapsed="false">
      <c r="A186" s="508"/>
      <c r="B186" s="508"/>
      <c r="C186" s="508"/>
      <c r="D186" s="508"/>
      <c r="E186" s="511" t="n">
        <f aca="false">FALSE()</f>
        <v>0</v>
      </c>
      <c r="F186" s="528" t="s">
        <v>306</v>
      </c>
      <c r="G186" s="528"/>
      <c r="H186" s="528"/>
      <c r="I186" s="528"/>
      <c r="J186" s="528"/>
      <c r="K186" s="528"/>
      <c r="L186" s="528"/>
      <c r="M186" s="528"/>
      <c r="N186" s="528"/>
      <c r="O186" s="528"/>
      <c r="P186" s="528"/>
      <c r="Q186" s="528"/>
      <c r="R186" s="528"/>
      <c r="S186" s="528"/>
      <c r="T186" s="528"/>
      <c r="U186" s="528"/>
      <c r="V186" s="528"/>
      <c r="W186" s="528"/>
      <c r="X186" s="528"/>
      <c r="Y186" s="528"/>
      <c r="Z186" s="528"/>
      <c r="AA186" s="528"/>
      <c r="AB186" s="528"/>
      <c r="AC186" s="528"/>
      <c r="AD186" s="528"/>
      <c r="AE186" s="528"/>
      <c r="AF186" s="528"/>
      <c r="AG186" s="528"/>
      <c r="AH186" s="528"/>
      <c r="AI186" s="528"/>
      <c r="AJ186" s="513"/>
      <c r="AK186" s="81"/>
      <c r="AL186" s="82"/>
      <c r="AT186" s="112"/>
    </row>
    <row r="187" customFormat="false" ht="13.5" hidden="false" customHeight="true" outlineLevel="0" collapsed="false">
      <c r="A187" s="508"/>
      <c r="B187" s="508"/>
      <c r="C187" s="508"/>
      <c r="D187" s="508"/>
      <c r="E187" s="511" t="n">
        <f aca="false">FALSE()</f>
        <v>0</v>
      </c>
      <c r="F187" s="528" t="s">
        <v>307</v>
      </c>
      <c r="G187" s="528"/>
      <c r="H187" s="528"/>
      <c r="I187" s="528"/>
      <c r="J187" s="528"/>
      <c r="K187" s="528"/>
      <c r="L187" s="528"/>
      <c r="M187" s="528"/>
      <c r="N187" s="528"/>
      <c r="O187" s="528"/>
      <c r="P187" s="528"/>
      <c r="Q187" s="528"/>
      <c r="R187" s="528"/>
      <c r="S187" s="528"/>
      <c r="T187" s="528"/>
      <c r="U187" s="528"/>
      <c r="V187" s="528"/>
      <c r="W187" s="528"/>
      <c r="X187" s="528"/>
      <c r="Y187" s="528"/>
      <c r="Z187" s="528"/>
      <c r="AA187" s="528"/>
      <c r="AB187" s="528"/>
      <c r="AC187" s="528"/>
      <c r="AD187" s="528"/>
      <c r="AE187" s="528"/>
      <c r="AF187" s="528"/>
      <c r="AG187" s="528"/>
      <c r="AH187" s="528"/>
      <c r="AI187" s="528"/>
      <c r="AJ187" s="513"/>
      <c r="AK187" s="81"/>
      <c r="AL187" s="82"/>
      <c r="AT187" s="112"/>
    </row>
    <row r="188" customFormat="false" ht="13.5" hidden="false" customHeight="true" outlineLevel="0" collapsed="false">
      <c r="A188" s="508"/>
      <c r="B188" s="508"/>
      <c r="C188" s="508"/>
      <c r="D188" s="508"/>
      <c r="E188" s="531" t="n">
        <f aca="false">FALSE()</f>
        <v>0</v>
      </c>
      <c r="F188" s="532" t="s">
        <v>308</v>
      </c>
      <c r="G188" s="532"/>
      <c r="H188" s="532"/>
      <c r="I188" s="532"/>
      <c r="J188" s="532"/>
      <c r="K188" s="532"/>
      <c r="L188" s="532"/>
      <c r="M188" s="532"/>
      <c r="N188" s="532"/>
      <c r="O188" s="532"/>
      <c r="P188" s="532"/>
      <c r="Q188" s="532"/>
      <c r="R188" s="532"/>
      <c r="S188" s="532"/>
      <c r="T188" s="532"/>
      <c r="U188" s="532"/>
      <c r="V188" s="532"/>
      <c r="W188" s="532"/>
      <c r="X188" s="532"/>
      <c r="Y188" s="532"/>
      <c r="Z188" s="532"/>
      <c r="AA188" s="532"/>
      <c r="AB188" s="532"/>
      <c r="AC188" s="532"/>
      <c r="AD188" s="532"/>
      <c r="AE188" s="532"/>
      <c r="AF188" s="532"/>
      <c r="AG188" s="532"/>
      <c r="AH188" s="532"/>
      <c r="AI188" s="532"/>
      <c r="AJ188" s="533"/>
      <c r="AL188" s="82"/>
      <c r="AT188" s="112"/>
    </row>
    <row r="189" customFormat="false" ht="7.5" hidden="false" customHeight="true" outlineLevel="0" collapsed="false">
      <c r="A189" s="534"/>
      <c r="B189" s="534"/>
      <c r="C189" s="534"/>
      <c r="D189" s="534"/>
      <c r="E189" s="534"/>
      <c r="F189" s="534"/>
      <c r="G189" s="534"/>
      <c r="H189" s="534"/>
      <c r="I189" s="534"/>
      <c r="J189" s="534"/>
      <c r="K189" s="534"/>
      <c r="L189" s="534"/>
      <c r="M189" s="534"/>
      <c r="N189" s="534"/>
      <c r="O189" s="534"/>
      <c r="P189" s="534"/>
      <c r="Q189" s="534"/>
      <c r="R189" s="534"/>
      <c r="S189" s="534"/>
      <c r="T189" s="534"/>
      <c r="U189" s="534"/>
      <c r="V189" s="534"/>
      <c r="W189" s="534"/>
      <c r="X189" s="534"/>
      <c r="Y189" s="534"/>
      <c r="Z189" s="534"/>
      <c r="AA189" s="534"/>
      <c r="AB189" s="534"/>
      <c r="AC189" s="534"/>
      <c r="AD189" s="534"/>
      <c r="AE189" s="534"/>
      <c r="AF189" s="534"/>
      <c r="AG189" s="534"/>
      <c r="AH189" s="534"/>
      <c r="AI189" s="534"/>
      <c r="AJ189" s="534"/>
      <c r="AM189" s="414"/>
      <c r="AN189" s="414"/>
      <c r="AO189" s="414"/>
      <c r="AP189" s="414"/>
      <c r="AQ189" s="414"/>
      <c r="AR189" s="414"/>
      <c r="AS189" s="414"/>
      <c r="AT189" s="414"/>
      <c r="AU189" s="414"/>
      <c r="AV189" s="414"/>
      <c r="AW189" s="414"/>
      <c r="AX189" s="289"/>
      <c r="AY189" s="289"/>
      <c r="AZ189" s="289"/>
    </row>
    <row r="190" s="81" customFormat="true" ht="12" hidden="false" customHeight="true" outlineLevel="0" collapsed="false">
      <c r="A190" s="53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L190" s="72"/>
      <c r="AM190" s="82"/>
      <c r="AN190" s="82"/>
      <c r="AO190" s="82"/>
      <c r="AP190" s="82"/>
      <c r="AQ190" s="82"/>
      <c r="AR190" s="82"/>
      <c r="AS190" s="82"/>
      <c r="AT190" s="82"/>
      <c r="AU190" s="82"/>
      <c r="AV190" s="82"/>
      <c r="AW190" s="82"/>
    </row>
    <row r="191" customFormat="false" ht="19.5" hidden="false" customHeight="true" outlineLevel="0" collapsed="false">
      <c r="A191" s="9" t="s">
        <v>309</v>
      </c>
      <c r="B191" s="9"/>
      <c r="C191" s="9"/>
      <c r="D191" s="9"/>
      <c r="E191" s="9"/>
      <c r="F191" s="9"/>
      <c r="G191" s="9"/>
      <c r="H191" s="9"/>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row>
    <row r="192" customFormat="false" ht="4.5" hidden="false" customHeight="true" outlineLevel="0" collapsed="false">
      <c r="A192" s="9"/>
      <c r="B192" s="9"/>
      <c r="C192" s="9"/>
      <c r="D192" s="9"/>
      <c r="E192" s="9"/>
      <c r="F192" s="9"/>
      <c r="G192" s="9"/>
      <c r="H192" s="9"/>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row>
    <row r="193" s="81" customFormat="true" ht="13.8" hidden="false" customHeight="false" outlineLevel="0" collapsed="false">
      <c r="A193" s="213" t="s">
        <v>84</v>
      </c>
      <c r="B193" s="157" t="s">
        <v>310</v>
      </c>
      <c r="C193" s="536"/>
      <c r="D193" s="536"/>
      <c r="E193" s="536"/>
      <c r="F193" s="536"/>
      <c r="G193" s="536"/>
      <c r="H193" s="536"/>
      <c r="I193" s="536"/>
      <c r="J193" s="536"/>
      <c r="K193" s="536"/>
      <c r="L193" s="536"/>
      <c r="M193" s="536"/>
      <c r="N193" s="536"/>
      <c r="O193" s="536"/>
      <c r="P193" s="536"/>
      <c r="Q193" s="536"/>
      <c r="R193" s="536"/>
      <c r="S193" s="536"/>
      <c r="T193" s="536"/>
      <c r="U193" s="536"/>
      <c r="V193" s="536"/>
      <c r="W193" s="536"/>
      <c r="X193" s="536"/>
      <c r="Y193" s="536"/>
      <c r="Z193" s="536"/>
      <c r="AA193" s="536"/>
      <c r="AB193" s="536"/>
      <c r="AC193" s="536"/>
      <c r="AD193" s="536"/>
      <c r="AE193" s="536"/>
      <c r="AF193" s="536"/>
      <c r="AG193" s="536"/>
      <c r="AH193" s="536"/>
      <c r="AI193" s="536"/>
      <c r="AL193" s="82"/>
      <c r="AM193" s="82"/>
      <c r="AN193" s="82"/>
      <c r="AO193" s="82"/>
      <c r="AP193" s="82"/>
      <c r="AQ193" s="82"/>
      <c r="AR193" s="82"/>
      <c r="AS193" s="82"/>
      <c r="AT193" s="82"/>
      <c r="AU193" s="82"/>
      <c r="AV193" s="82"/>
      <c r="AW193" s="82"/>
    </row>
    <row r="194" customFormat="false" ht="14.25" hidden="false" customHeight="true" outlineLevel="0" collapsed="false">
      <c r="A194" s="537" t="s">
        <v>311</v>
      </c>
      <c r="B194" s="537"/>
      <c r="C194" s="537"/>
      <c r="D194" s="537"/>
      <c r="E194" s="537"/>
      <c r="F194" s="537"/>
      <c r="G194" s="537"/>
      <c r="H194" s="537"/>
      <c r="I194" s="537"/>
      <c r="J194" s="537"/>
      <c r="K194" s="537"/>
      <c r="L194" s="537"/>
      <c r="M194" s="537"/>
      <c r="N194" s="537"/>
      <c r="O194" s="537"/>
      <c r="P194" s="537"/>
      <c r="Q194" s="537"/>
      <c r="R194" s="537"/>
      <c r="S194" s="537"/>
      <c r="T194" s="537"/>
      <c r="U194" s="537"/>
      <c r="V194" s="537"/>
      <c r="W194" s="537"/>
      <c r="X194" s="537"/>
      <c r="Y194" s="538" t="s">
        <v>312</v>
      </c>
      <c r="Z194" s="538"/>
      <c r="AA194" s="538"/>
      <c r="AB194" s="538"/>
      <c r="AC194" s="538"/>
      <c r="AD194" s="538"/>
      <c r="AE194" s="538"/>
      <c r="AF194" s="538"/>
      <c r="AG194" s="538"/>
      <c r="AH194" s="538"/>
      <c r="AI194" s="538"/>
      <c r="AJ194" s="539" t="str">
        <f aca="false" t="array" ref="AJ194:AJ194">IF(COUNTIF('別紙様式2-2 個表_処遇'!T11:T110,"*加算Ⅰ*")+COUNTIF('別紙様式2-2 個表_処遇'!T11:T110,"*加算Ⅱ*"),IF(PRODUCT((A195:A201=1)*1),"○","×"),IF(AND(PRODUCT((A195:A197=1)*1),(PRODUCT((A199:A201=1)*1))),"○","×"))</f>
        <v>○</v>
      </c>
      <c r="AL194" s="172" t="s">
        <v>313</v>
      </c>
      <c r="AM194" s="172"/>
      <c r="AN194" s="172"/>
      <c r="AO194" s="172"/>
      <c r="AP194" s="172"/>
      <c r="AQ194" s="172"/>
      <c r="AR194" s="172"/>
      <c r="AS194" s="172"/>
      <c r="AT194" s="172"/>
      <c r="AU194" s="172"/>
      <c r="AV194" s="172"/>
      <c r="AW194" s="82"/>
    </row>
    <row r="195" customFormat="false" ht="13.5" hidden="false" customHeight="true" outlineLevel="0" collapsed="false">
      <c r="A195" s="540" t="n">
        <f aca="false">TRUE()</f>
        <v>1</v>
      </c>
      <c r="B195" s="541" t="s">
        <v>314</v>
      </c>
      <c r="C195" s="542"/>
      <c r="D195" s="542"/>
      <c r="E195" s="542"/>
      <c r="F195" s="542"/>
      <c r="G195" s="542"/>
      <c r="H195" s="542"/>
      <c r="I195" s="542"/>
      <c r="J195" s="542"/>
      <c r="K195" s="542"/>
      <c r="L195" s="542"/>
      <c r="M195" s="542"/>
      <c r="N195" s="542"/>
      <c r="O195" s="542"/>
      <c r="P195" s="542"/>
      <c r="Q195" s="542"/>
      <c r="R195" s="542"/>
      <c r="S195" s="542"/>
      <c r="T195" s="542"/>
      <c r="U195" s="542"/>
      <c r="V195" s="542"/>
      <c r="W195" s="542"/>
      <c r="X195" s="543"/>
      <c r="Y195" s="544" t="s">
        <v>315</v>
      </c>
      <c r="Z195" s="544"/>
      <c r="AA195" s="544"/>
      <c r="AB195" s="544"/>
      <c r="AC195" s="544"/>
      <c r="AD195" s="544"/>
      <c r="AE195" s="544"/>
      <c r="AF195" s="544"/>
      <c r="AG195" s="544"/>
      <c r="AH195" s="544"/>
      <c r="AI195" s="544"/>
      <c r="AJ195" s="544"/>
      <c r="AL195" s="172"/>
      <c r="AM195" s="172"/>
      <c r="AN195" s="172"/>
      <c r="AO195" s="172"/>
      <c r="AP195" s="172"/>
      <c r="AQ195" s="172"/>
      <c r="AR195" s="172"/>
      <c r="AS195" s="172"/>
      <c r="AT195" s="172"/>
      <c r="AU195" s="172"/>
      <c r="AV195" s="172"/>
      <c r="AW195" s="82"/>
    </row>
    <row r="196" customFormat="false" ht="13.5" hidden="false" customHeight="true" outlineLevel="0" collapsed="false">
      <c r="A196" s="545" t="n">
        <f aca="false">TRUE()</f>
        <v>1</v>
      </c>
      <c r="B196" s="319" t="s">
        <v>316</v>
      </c>
      <c r="C196" s="546"/>
      <c r="D196" s="546"/>
      <c r="E196" s="546"/>
      <c r="F196" s="546"/>
      <c r="G196" s="546"/>
      <c r="H196" s="546"/>
      <c r="I196" s="546"/>
      <c r="J196" s="546"/>
      <c r="K196" s="546"/>
      <c r="L196" s="546"/>
      <c r="M196" s="546"/>
      <c r="N196" s="546"/>
      <c r="O196" s="546"/>
      <c r="P196" s="546"/>
      <c r="Q196" s="546"/>
      <c r="R196" s="546"/>
      <c r="S196" s="546"/>
      <c r="T196" s="546"/>
      <c r="U196" s="546"/>
      <c r="V196" s="546"/>
      <c r="W196" s="546"/>
      <c r="X196" s="547"/>
      <c r="Y196" s="548" t="s">
        <v>317</v>
      </c>
      <c r="Z196" s="548"/>
      <c r="AA196" s="548"/>
      <c r="AB196" s="548"/>
      <c r="AC196" s="548"/>
      <c r="AD196" s="548"/>
      <c r="AE196" s="548"/>
      <c r="AF196" s="548"/>
      <c r="AG196" s="548"/>
      <c r="AH196" s="548"/>
      <c r="AI196" s="548"/>
      <c r="AJ196" s="548"/>
      <c r="AL196" s="172"/>
      <c r="AM196" s="172"/>
      <c r="AN196" s="172"/>
      <c r="AO196" s="172"/>
      <c r="AP196" s="172"/>
      <c r="AQ196" s="172"/>
      <c r="AR196" s="172"/>
      <c r="AS196" s="172"/>
      <c r="AT196" s="172"/>
      <c r="AU196" s="172"/>
      <c r="AV196" s="172"/>
      <c r="AW196" s="82"/>
    </row>
    <row r="197" customFormat="false" ht="13.8" hidden="false" customHeight="false" outlineLevel="0" collapsed="false">
      <c r="A197" s="545" t="n">
        <f aca="false">TRUE()</f>
        <v>1</v>
      </c>
      <c r="B197" s="319" t="s">
        <v>318</v>
      </c>
      <c r="C197" s="546"/>
      <c r="D197" s="546"/>
      <c r="E197" s="546"/>
      <c r="F197" s="546"/>
      <c r="G197" s="546"/>
      <c r="H197" s="546"/>
      <c r="I197" s="546"/>
      <c r="J197" s="546"/>
      <c r="K197" s="546"/>
      <c r="L197" s="546"/>
      <c r="M197" s="546"/>
      <c r="N197" s="546"/>
      <c r="O197" s="546"/>
      <c r="P197" s="546"/>
      <c r="Q197" s="546"/>
      <c r="R197" s="546"/>
      <c r="S197" s="546"/>
      <c r="T197" s="546"/>
      <c r="U197" s="546"/>
      <c r="V197" s="546"/>
      <c r="W197" s="546"/>
      <c r="X197" s="547"/>
      <c r="Y197" s="548" t="s">
        <v>319</v>
      </c>
      <c r="Z197" s="548"/>
      <c r="AA197" s="548"/>
      <c r="AB197" s="548"/>
      <c r="AC197" s="548"/>
      <c r="AD197" s="548"/>
      <c r="AE197" s="548"/>
      <c r="AF197" s="548"/>
      <c r="AG197" s="548"/>
      <c r="AH197" s="548"/>
      <c r="AI197" s="548"/>
      <c r="AJ197" s="548"/>
      <c r="AL197" s="172"/>
      <c r="AM197" s="172"/>
      <c r="AN197" s="172"/>
      <c r="AO197" s="172"/>
      <c r="AP197" s="172"/>
      <c r="AQ197" s="172"/>
      <c r="AR197" s="172"/>
      <c r="AS197" s="172"/>
      <c r="AT197" s="172"/>
      <c r="AU197" s="172"/>
      <c r="AV197" s="172"/>
      <c r="AW197" s="82"/>
    </row>
    <row r="198" customFormat="false" ht="26.25" hidden="false" customHeight="true" outlineLevel="0" collapsed="false">
      <c r="A198" s="545" t="n">
        <f aca="false">TRUE()</f>
        <v>1</v>
      </c>
      <c r="B198" s="549" t="s">
        <v>320</v>
      </c>
      <c r="C198" s="549"/>
      <c r="D198" s="549"/>
      <c r="E198" s="549"/>
      <c r="F198" s="549"/>
      <c r="G198" s="549"/>
      <c r="H198" s="549"/>
      <c r="I198" s="549"/>
      <c r="J198" s="549"/>
      <c r="K198" s="549"/>
      <c r="L198" s="549"/>
      <c r="M198" s="549"/>
      <c r="N198" s="549"/>
      <c r="O198" s="549"/>
      <c r="P198" s="549"/>
      <c r="Q198" s="549"/>
      <c r="R198" s="549"/>
      <c r="S198" s="549"/>
      <c r="T198" s="549"/>
      <c r="U198" s="549"/>
      <c r="V198" s="549"/>
      <c r="W198" s="549"/>
      <c r="X198" s="549"/>
      <c r="Y198" s="548" t="s">
        <v>321</v>
      </c>
      <c r="Z198" s="548"/>
      <c r="AA198" s="548"/>
      <c r="AB198" s="548"/>
      <c r="AC198" s="548"/>
      <c r="AD198" s="548"/>
      <c r="AE198" s="548"/>
      <c r="AF198" s="548"/>
      <c r="AG198" s="548"/>
      <c r="AH198" s="548"/>
      <c r="AI198" s="548"/>
      <c r="AJ198" s="548"/>
      <c r="AL198" s="82"/>
      <c r="AM198" s="82"/>
      <c r="AN198" s="82"/>
      <c r="AO198" s="82"/>
      <c r="AP198" s="82"/>
      <c r="AQ198" s="82"/>
      <c r="AR198" s="82"/>
      <c r="AS198" s="82"/>
      <c r="AT198" s="82"/>
      <c r="AU198" s="82"/>
      <c r="AV198" s="82"/>
      <c r="AW198" s="82"/>
    </row>
    <row r="199" customFormat="false" ht="23.25" hidden="false" customHeight="true" outlineLevel="0" collapsed="false">
      <c r="A199" s="545" t="n">
        <f aca="false">TRUE()</f>
        <v>1</v>
      </c>
      <c r="B199" s="550" t="s">
        <v>322</v>
      </c>
      <c r="C199" s="550"/>
      <c r="D199" s="550"/>
      <c r="E199" s="550"/>
      <c r="F199" s="550"/>
      <c r="G199" s="550"/>
      <c r="H199" s="550"/>
      <c r="I199" s="550"/>
      <c r="J199" s="550"/>
      <c r="K199" s="550"/>
      <c r="L199" s="550"/>
      <c r="M199" s="550"/>
      <c r="N199" s="550"/>
      <c r="O199" s="550"/>
      <c r="P199" s="550"/>
      <c r="Q199" s="550"/>
      <c r="R199" s="550"/>
      <c r="S199" s="550"/>
      <c r="T199" s="550"/>
      <c r="U199" s="550"/>
      <c r="V199" s="550"/>
      <c r="W199" s="550"/>
      <c r="X199" s="550"/>
      <c r="Y199" s="548" t="s">
        <v>323</v>
      </c>
      <c r="Z199" s="548"/>
      <c r="AA199" s="548"/>
      <c r="AB199" s="548"/>
      <c r="AC199" s="548"/>
      <c r="AD199" s="548"/>
      <c r="AE199" s="548"/>
      <c r="AF199" s="548"/>
      <c r="AG199" s="548"/>
      <c r="AH199" s="548"/>
      <c r="AI199" s="548"/>
      <c r="AJ199" s="548"/>
      <c r="AL199" s="82"/>
      <c r="AM199" s="82"/>
      <c r="AN199" s="82"/>
      <c r="AO199" s="82"/>
      <c r="AP199" s="82"/>
      <c r="AQ199" s="82"/>
      <c r="AR199" s="82"/>
      <c r="AS199" s="82"/>
      <c r="AT199" s="82"/>
      <c r="AU199" s="82"/>
      <c r="AV199" s="82"/>
      <c r="AW199" s="82"/>
    </row>
    <row r="200" customFormat="false" ht="13.5" hidden="false" customHeight="true" outlineLevel="0" collapsed="false">
      <c r="A200" s="545" t="n">
        <f aca="false">TRUE()</f>
        <v>1</v>
      </c>
      <c r="B200" s="550" t="s">
        <v>324</v>
      </c>
      <c r="C200" s="550"/>
      <c r="D200" s="550"/>
      <c r="E200" s="550"/>
      <c r="F200" s="550"/>
      <c r="G200" s="550"/>
      <c r="H200" s="550"/>
      <c r="I200" s="550"/>
      <c r="J200" s="550"/>
      <c r="K200" s="550"/>
      <c r="L200" s="550"/>
      <c r="M200" s="550"/>
      <c r="N200" s="550"/>
      <c r="O200" s="550"/>
      <c r="P200" s="550"/>
      <c r="Q200" s="550"/>
      <c r="R200" s="550"/>
      <c r="S200" s="550"/>
      <c r="T200" s="550"/>
      <c r="U200" s="550"/>
      <c r="V200" s="550"/>
      <c r="W200" s="550"/>
      <c r="X200" s="550"/>
      <c r="Y200" s="551" t="s">
        <v>325</v>
      </c>
      <c r="Z200" s="551"/>
      <c r="AA200" s="551"/>
      <c r="AB200" s="551"/>
      <c r="AC200" s="551"/>
      <c r="AD200" s="551"/>
      <c r="AE200" s="551"/>
      <c r="AF200" s="551"/>
      <c r="AG200" s="551"/>
      <c r="AH200" s="551"/>
      <c r="AI200" s="551"/>
      <c r="AJ200" s="551"/>
      <c r="AL200" s="82"/>
      <c r="AM200" s="82"/>
      <c r="AN200" s="82"/>
      <c r="AO200" s="82"/>
      <c r="AP200" s="82"/>
      <c r="AQ200" s="82"/>
      <c r="AR200" s="82"/>
      <c r="AS200" s="82"/>
      <c r="AT200" s="82"/>
      <c r="AU200" s="82"/>
      <c r="AV200" s="82"/>
      <c r="AW200" s="82"/>
    </row>
    <row r="201" customFormat="false" ht="13.5" hidden="false" customHeight="true" outlineLevel="0" collapsed="false">
      <c r="A201" s="552" t="n">
        <f aca="false">TRUE()</f>
        <v>1</v>
      </c>
      <c r="B201" s="553" t="s">
        <v>326</v>
      </c>
      <c r="C201" s="554"/>
      <c r="D201" s="554"/>
      <c r="E201" s="554"/>
      <c r="F201" s="554"/>
      <c r="G201" s="554"/>
      <c r="H201" s="554"/>
      <c r="I201" s="554"/>
      <c r="J201" s="554"/>
      <c r="K201" s="554"/>
      <c r="L201" s="554"/>
      <c r="M201" s="554"/>
      <c r="N201" s="554"/>
      <c r="O201" s="554"/>
      <c r="P201" s="554"/>
      <c r="Q201" s="554"/>
      <c r="R201" s="554"/>
      <c r="S201" s="554"/>
      <c r="T201" s="554"/>
      <c r="U201" s="554"/>
      <c r="V201" s="554"/>
      <c r="W201" s="554"/>
      <c r="X201" s="555"/>
      <c r="Y201" s="556" t="s">
        <v>327</v>
      </c>
      <c r="Z201" s="556"/>
      <c r="AA201" s="556"/>
      <c r="AB201" s="556"/>
      <c r="AC201" s="556"/>
      <c r="AD201" s="556"/>
      <c r="AE201" s="556"/>
      <c r="AF201" s="556"/>
      <c r="AG201" s="556"/>
      <c r="AH201" s="556"/>
      <c r="AI201" s="556"/>
      <c r="AJ201" s="556"/>
      <c r="AL201" s="82"/>
      <c r="AM201" s="82"/>
      <c r="AN201" s="82"/>
      <c r="AO201" s="82"/>
      <c r="AP201" s="82"/>
      <c r="AQ201" s="82"/>
      <c r="AR201" s="82"/>
      <c r="AS201" s="82"/>
      <c r="AT201" s="82"/>
      <c r="AU201" s="82"/>
      <c r="AV201" s="82"/>
      <c r="AW201" s="82"/>
    </row>
    <row r="202" customFormat="false" ht="5.25" hidden="false" customHeight="true" outlineLevel="0" collapsed="false">
      <c r="A202" s="536"/>
      <c r="B202" s="160"/>
      <c r="C202" s="536"/>
      <c r="D202" s="536"/>
      <c r="E202" s="536"/>
      <c r="F202" s="536"/>
      <c r="G202" s="536"/>
      <c r="H202" s="536"/>
      <c r="I202" s="536"/>
      <c r="J202" s="536"/>
      <c r="K202" s="536"/>
      <c r="L202" s="536"/>
      <c r="M202" s="536"/>
      <c r="N202" s="536"/>
      <c r="O202" s="536"/>
      <c r="P202" s="536"/>
      <c r="Q202" s="536"/>
      <c r="R202" s="536"/>
      <c r="S202" s="536"/>
      <c r="T202" s="536"/>
      <c r="U202" s="536"/>
      <c r="V202" s="536"/>
      <c r="W202" s="536"/>
      <c r="X202" s="536"/>
      <c r="Y202" s="160"/>
      <c r="Z202" s="160"/>
      <c r="AA202" s="160"/>
      <c r="AB202" s="160"/>
      <c r="AC202" s="160"/>
      <c r="AD202" s="160"/>
      <c r="AE202" s="160"/>
      <c r="AF202" s="160"/>
      <c r="AG202" s="160"/>
      <c r="AH202" s="536"/>
      <c r="AI202" s="536"/>
      <c r="AL202" s="82"/>
      <c r="AM202" s="82"/>
      <c r="AN202" s="82"/>
      <c r="AO202" s="82"/>
      <c r="AP202" s="82"/>
      <c r="AQ202" s="82"/>
      <c r="AR202" s="82"/>
      <c r="AS202" s="82"/>
      <c r="AT202" s="82"/>
      <c r="AU202" s="82"/>
      <c r="AV202" s="82"/>
      <c r="AW202" s="82"/>
    </row>
    <row r="203" customFormat="false" ht="12" hidden="false" customHeight="true" outlineLevel="0" collapsed="false">
      <c r="A203" s="557" t="s">
        <v>328</v>
      </c>
      <c r="B203" s="557"/>
      <c r="C203" s="557"/>
      <c r="D203" s="557"/>
      <c r="E203" s="557"/>
      <c r="F203" s="557"/>
      <c r="G203" s="557"/>
      <c r="H203" s="557"/>
      <c r="I203" s="557"/>
      <c r="J203" s="557"/>
      <c r="K203" s="557"/>
      <c r="L203" s="557"/>
      <c r="M203" s="557"/>
      <c r="N203" s="557"/>
      <c r="O203" s="557"/>
      <c r="P203" s="557"/>
      <c r="Q203" s="557"/>
      <c r="R203" s="557"/>
      <c r="S203" s="557"/>
      <c r="T203" s="557"/>
      <c r="U203" s="557"/>
      <c r="V203" s="557"/>
      <c r="W203" s="557"/>
      <c r="X203" s="557"/>
      <c r="Y203" s="557"/>
      <c r="Z203" s="557"/>
      <c r="AA203" s="557"/>
      <c r="AB203" s="557"/>
      <c r="AC203" s="557"/>
      <c r="AD203" s="557"/>
      <c r="AE203" s="557"/>
      <c r="AF203" s="557"/>
      <c r="AG203" s="557"/>
      <c r="AH203" s="557"/>
      <c r="AI203" s="557"/>
      <c r="AL203" s="82"/>
      <c r="AM203" s="82"/>
      <c r="AN203" s="82"/>
      <c r="AO203" s="82"/>
      <c r="AP203" s="82"/>
      <c r="AQ203" s="82"/>
      <c r="AR203" s="82"/>
      <c r="AS203" s="82"/>
      <c r="AT203" s="82"/>
      <c r="AU203" s="82"/>
      <c r="AV203" s="82"/>
      <c r="AW203" s="82"/>
    </row>
    <row r="204" customFormat="false" ht="21" hidden="false" customHeight="true" outlineLevel="0" collapsed="false">
      <c r="A204" s="433" t="s">
        <v>329</v>
      </c>
      <c r="B204" s="433"/>
      <c r="C204" s="433"/>
      <c r="D204" s="433"/>
      <c r="E204" s="433"/>
      <c r="F204" s="433"/>
      <c r="G204" s="433"/>
      <c r="H204" s="433"/>
      <c r="I204" s="433"/>
      <c r="J204" s="433"/>
      <c r="K204" s="433"/>
      <c r="L204" s="433"/>
      <c r="M204" s="433"/>
      <c r="N204" s="433"/>
      <c r="O204" s="433"/>
      <c r="P204" s="433"/>
      <c r="Q204" s="433"/>
      <c r="R204" s="433"/>
      <c r="S204" s="433"/>
      <c r="T204" s="433"/>
      <c r="U204" s="433"/>
      <c r="V204" s="433"/>
      <c r="W204" s="433"/>
      <c r="X204" s="433"/>
      <c r="Y204" s="433"/>
      <c r="Z204" s="433"/>
      <c r="AA204" s="433"/>
      <c r="AB204" s="433"/>
      <c r="AC204" s="433"/>
      <c r="AD204" s="433"/>
      <c r="AE204" s="433"/>
      <c r="AF204" s="433"/>
      <c r="AG204" s="433"/>
      <c r="AH204" s="433"/>
      <c r="AI204" s="433"/>
      <c r="AJ204" s="433"/>
      <c r="AL204" s="82"/>
      <c r="AM204" s="82"/>
      <c r="AN204" s="82"/>
      <c r="AO204" s="82"/>
      <c r="AP204" s="82"/>
      <c r="AQ204" s="82"/>
      <c r="AR204" s="82"/>
      <c r="AS204" s="82"/>
      <c r="AT204" s="82"/>
      <c r="AU204" s="82"/>
      <c r="AV204" s="82"/>
      <c r="AW204" s="82"/>
    </row>
    <row r="205" customFormat="false" ht="12" hidden="false" customHeight="true" outlineLevel="0" collapsed="false">
      <c r="A205" s="558"/>
      <c r="B205" s="435"/>
      <c r="C205" s="435"/>
      <c r="D205" s="435"/>
      <c r="E205" s="435"/>
      <c r="F205" s="435"/>
      <c r="G205" s="435"/>
      <c r="H205" s="435"/>
      <c r="I205" s="435"/>
      <c r="J205" s="435"/>
      <c r="K205" s="435"/>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L205" s="82"/>
      <c r="AM205" s="82"/>
      <c r="AN205" s="82"/>
      <c r="AO205" s="82"/>
      <c r="AP205" s="82"/>
      <c r="AQ205" s="82"/>
      <c r="AR205" s="82"/>
      <c r="AS205" s="82"/>
      <c r="AT205" s="82"/>
      <c r="AU205" s="82"/>
      <c r="AV205" s="82"/>
      <c r="AW205" s="82"/>
    </row>
    <row r="206" customFormat="false" ht="8.25" hidden="false" customHeight="true" outlineLevel="0" collapsed="false">
      <c r="A206" s="559"/>
      <c r="B206" s="560"/>
      <c r="C206" s="560"/>
      <c r="D206" s="560"/>
      <c r="E206" s="560"/>
      <c r="F206" s="560"/>
      <c r="G206" s="560"/>
      <c r="H206" s="560"/>
      <c r="I206" s="560"/>
      <c r="J206" s="560"/>
      <c r="K206" s="560"/>
      <c r="L206" s="560"/>
      <c r="M206" s="560"/>
      <c r="N206" s="560"/>
      <c r="O206" s="560"/>
      <c r="P206" s="560"/>
      <c r="Q206" s="560"/>
      <c r="R206" s="560"/>
      <c r="S206" s="560"/>
      <c r="T206" s="560"/>
      <c r="U206" s="560"/>
      <c r="V206" s="560"/>
      <c r="W206" s="560"/>
      <c r="X206" s="560"/>
      <c r="Y206" s="560"/>
      <c r="Z206" s="560"/>
      <c r="AA206" s="560"/>
      <c r="AB206" s="560"/>
      <c r="AC206" s="560"/>
      <c r="AD206" s="560"/>
      <c r="AE206" s="560"/>
      <c r="AF206" s="560"/>
      <c r="AG206" s="560"/>
      <c r="AH206" s="560"/>
      <c r="AI206" s="560"/>
      <c r="AJ206" s="561"/>
      <c r="AM206" s="82"/>
      <c r="AN206" s="82"/>
      <c r="AO206" s="82"/>
      <c r="AP206" s="82"/>
      <c r="AQ206" s="82"/>
      <c r="AR206" s="82"/>
      <c r="AS206" s="82"/>
      <c r="AT206" s="82"/>
      <c r="AU206" s="82"/>
      <c r="AV206" s="82"/>
      <c r="AW206" s="82"/>
    </row>
    <row r="207" customFormat="false" ht="26.25" hidden="false" customHeight="true" outlineLevel="0" collapsed="false">
      <c r="A207" s="562"/>
      <c r="B207" s="563" t="s">
        <v>330</v>
      </c>
      <c r="C207" s="563"/>
      <c r="D207" s="563"/>
      <c r="E207" s="563"/>
      <c r="F207" s="563"/>
      <c r="G207" s="563"/>
      <c r="H207" s="563"/>
      <c r="I207" s="563"/>
      <c r="J207" s="563"/>
      <c r="K207" s="563"/>
      <c r="L207" s="563"/>
      <c r="M207" s="563"/>
      <c r="N207" s="563"/>
      <c r="O207" s="563"/>
      <c r="P207" s="563"/>
      <c r="Q207" s="563"/>
      <c r="R207" s="563"/>
      <c r="S207" s="563"/>
      <c r="T207" s="563"/>
      <c r="U207" s="563"/>
      <c r="V207" s="563"/>
      <c r="W207" s="563"/>
      <c r="X207" s="563"/>
      <c r="Y207" s="563"/>
      <c r="Z207" s="563"/>
      <c r="AA207" s="563"/>
      <c r="AB207" s="563"/>
      <c r="AC207" s="563"/>
      <c r="AD207" s="563"/>
      <c r="AE207" s="563"/>
      <c r="AF207" s="563"/>
      <c r="AG207" s="563"/>
      <c r="AH207" s="563"/>
      <c r="AI207" s="536"/>
      <c r="AJ207" s="564"/>
      <c r="AK207" s="536"/>
      <c r="AM207" s="82"/>
      <c r="AN207" s="82"/>
      <c r="AO207" s="82"/>
      <c r="AP207" s="82"/>
      <c r="AQ207" s="82"/>
      <c r="AR207" s="82"/>
      <c r="AS207" s="82"/>
      <c r="AT207" s="82"/>
      <c r="AU207" s="82"/>
      <c r="AV207" s="82"/>
      <c r="AW207" s="82"/>
    </row>
    <row r="208" customFormat="false" ht="6.75" hidden="false" customHeight="true" outlineLevel="0" collapsed="false">
      <c r="A208" s="562"/>
      <c r="B208" s="160"/>
      <c r="C208" s="536"/>
      <c r="D208" s="536"/>
      <c r="E208" s="536"/>
      <c r="F208" s="536"/>
      <c r="G208" s="536"/>
      <c r="H208" s="536"/>
      <c r="I208" s="536"/>
      <c r="J208" s="536"/>
      <c r="K208" s="536"/>
      <c r="L208" s="536"/>
      <c r="M208" s="536"/>
      <c r="N208" s="536"/>
      <c r="O208" s="536"/>
      <c r="P208" s="536"/>
      <c r="Q208" s="536"/>
      <c r="R208" s="536"/>
      <c r="S208" s="536"/>
      <c r="T208" s="536"/>
      <c r="U208" s="536"/>
      <c r="V208" s="536"/>
      <c r="W208" s="536"/>
      <c r="X208" s="536"/>
      <c r="Y208" s="536"/>
      <c r="Z208" s="536"/>
      <c r="AA208" s="536"/>
      <c r="AB208" s="536"/>
      <c r="AC208" s="536"/>
      <c r="AD208" s="536"/>
      <c r="AE208" s="536"/>
      <c r="AF208" s="536"/>
      <c r="AG208" s="536"/>
      <c r="AH208" s="536"/>
      <c r="AI208" s="536"/>
      <c r="AJ208" s="564"/>
      <c r="AM208" s="82"/>
      <c r="AN208" s="82"/>
      <c r="AO208" s="82"/>
      <c r="AP208" s="82"/>
      <c r="AQ208" s="82"/>
      <c r="AR208" s="82"/>
      <c r="AS208" s="82"/>
      <c r="AT208" s="82"/>
      <c r="AU208" s="82"/>
      <c r="AV208" s="82"/>
      <c r="AW208" s="82"/>
    </row>
    <row r="209" customFormat="false" ht="15" hidden="false" customHeight="true" outlineLevel="0" collapsed="false">
      <c r="A209" s="565"/>
      <c r="B209" s="566" t="s">
        <v>98</v>
      </c>
      <c r="C209" s="566"/>
      <c r="D209" s="567" t="n">
        <v>5</v>
      </c>
      <c r="E209" s="567"/>
      <c r="F209" s="566" t="s">
        <v>129</v>
      </c>
      <c r="G209" s="567" t="s">
        <v>79</v>
      </c>
      <c r="H209" s="567"/>
      <c r="I209" s="566" t="s">
        <v>130</v>
      </c>
      <c r="J209" s="567" t="s">
        <v>79</v>
      </c>
      <c r="K209" s="567"/>
      <c r="L209" s="566" t="s">
        <v>331</v>
      </c>
      <c r="M209" s="536"/>
      <c r="N209" s="568" t="s">
        <v>12</v>
      </c>
      <c r="O209" s="568"/>
      <c r="P209" s="568"/>
      <c r="Q209" s="569" t="str">
        <f aca="false">IF(G9="","",G9)</f>
        <v>○○ケアサービス</v>
      </c>
      <c r="R209" s="569"/>
      <c r="S209" s="569"/>
      <c r="T209" s="569"/>
      <c r="U209" s="569"/>
      <c r="V209" s="569"/>
      <c r="W209" s="569"/>
      <c r="X209" s="569"/>
      <c r="Y209" s="569"/>
      <c r="Z209" s="569"/>
      <c r="AA209" s="569"/>
      <c r="AB209" s="569"/>
      <c r="AC209" s="569"/>
      <c r="AD209" s="569"/>
      <c r="AE209" s="569"/>
      <c r="AF209" s="569"/>
      <c r="AG209" s="569"/>
      <c r="AH209" s="569"/>
      <c r="AI209" s="569"/>
      <c r="AJ209" s="569"/>
      <c r="AK209" s="570"/>
      <c r="AL209" s="571"/>
      <c r="AT209" s="112"/>
    </row>
    <row r="210" customFormat="false" ht="15" hidden="false" customHeight="true" outlineLevel="0" collapsed="false">
      <c r="A210" s="565"/>
      <c r="B210" s="572"/>
      <c r="C210" s="566"/>
      <c r="D210" s="566"/>
      <c r="E210" s="566"/>
      <c r="F210" s="566"/>
      <c r="G210" s="566"/>
      <c r="H210" s="566"/>
      <c r="I210" s="566"/>
      <c r="J210" s="566"/>
      <c r="K210" s="566"/>
      <c r="L210" s="566"/>
      <c r="M210" s="566"/>
      <c r="N210" s="573" t="s">
        <v>332</v>
      </c>
      <c r="O210" s="573"/>
      <c r="P210" s="573"/>
      <c r="Q210" s="574" t="s">
        <v>25</v>
      </c>
      <c r="R210" s="574"/>
      <c r="S210" s="575" t="s">
        <v>26</v>
      </c>
      <c r="T210" s="575"/>
      <c r="U210" s="575"/>
      <c r="V210" s="575"/>
      <c r="W210" s="575"/>
      <c r="X210" s="576" t="s">
        <v>27</v>
      </c>
      <c r="Y210" s="576"/>
      <c r="Z210" s="575" t="s">
        <v>28</v>
      </c>
      <c r="AA210" s="575"/>
      <c r="AB210" s="575"/>
      <c r="AC210" s="575"/>
      <c r="AD210" s="575"/>
      <c r="AE210" s="575"/>
      <c r="AF210" s="575"/>
      <c r="AG210" s="575"/>
      <c r="AH210" s="575"/>
      <c r="AI210" s="577"/>
      <c r="AJ210" s="577"/>
      <c r="AK210" s="570"/>
      <c r="AL210" s="571"/>
      <c r="AT210" s="112"/>
    </row>
    <row r="211" customFormat="false" ht="7.5" hidden="false" customHeight="true" outlineLevel="0" collapsed="false">
      <c r="A211" s="578"/>
      <c r="B211" s="579"/>
      <c r="C211" s="580"/>
      <c r="D211" s="580"/>
      <c r="E211" s="580"/>
      <c r="F211" s="580"/>
      <c r="G211" s="580"/>
      <c r="H211" s="580"/>
      <c r="I211" s="580"/>
      <c r="J211" s="580"/>
      <c r="K211" s="580"/>
      <c r="L211" s="580"/>
      <c r="M211" s="580"/>
      <c r="N211" s="580"/>
      <c r="O211" s="580"/>
      <c r="P211" s="579"/>
      <c r="Q211" s="580"/>
      <c r="R211" s="581"/>
      <c r="S211" s="581"/>
      <c r="T211" s="581"/>
      <c r="U211" s="581"/>
      <c r="V211" s="581"/>
      <c r="W211" s="582"/>
      <c r="X211" s="582"/>
      <c r="Y211" s="582"/>
      <c r="Z211" s="582"/>
      <c r="AA211" s="582"/>
      <c r="AB211" s="582"/>
      <c r="AC211" s="582"/>
      <c r="AD211" s="582"/>
      <c r="AE211" s="582"/>
      <c r="AF211" s="582"/>
      <c r="AG211" s="582"/>
      <c r="AH211" s="582"/>
      <c r="AI211" s="583"/>
      <c r="AJ211" s="584"/>
      <c r="AK211" s="570"/>
      <c r="AL211" s="571"/>
      <c r="AT211" s="112"/>
    </row>
    <row r="212" customFormat="false" ht="7.5" hidden="false" customHeight="true" outlineLevel="0" collapsed="false">
      <c r="A212" s="585"/>
      <c r="B212" s="570"/>
      <c r="C212" s="585"/>
      <c r="D212" s="585"/>
      <c r="E212" s="585"/>
      <c r="F212" s="585"/>
      <c r="G212" s="585"/>
      <c r="H212" s="585"/>
      <c r="I212" s="585"/>
      <c r="J212" s="585"/>
      <c r="K212" s="585"/>
      <c r="L212" s="585"/>
      <c r="M212" s="585"/>
      <c r="N212" s="585"/>
      <c r="O212" s="585"/>
      <c r="P212" s="570"/>
      <c r="Q212" s="585"/>
      <c r="R212" s="586"/>
      <c r="S212" s="586"/>
      <c r="T212" s="586"/>
      <c r="U212" s="586"/>
      <c r="V212" s="586"/>
      <c r="W212" s="587"/>
      <c r="X212" s="587"/>
      <c r="Y212" s="587"/>
      <c r="Z212" s="587"/>
      <c r="AA212" s="587"/>
      <c r="AB212" s="587"/>
      <c r="AC212" s="587"/>
      <c r="AD212" s="587"/>
      <c r="AE212" s="587"/>
      <c r="AF212" s="587"/>
      <c r="AG212" s="587"/>
      <c r="AH212" s="587"/>
      <c r="AI212" s="588"/>
      <c r="AJ212" s="570"/>
      <c r="AK212" s="570"/>
      <c r="AL212" s="571"/>
      <c r="AT212" s="112"/>
    </row>
    <row r="213" s="81" customFormat="true" ht="27" hidden="false" customHeight="true" outlineLevel="0" collapsed="false">
      <c r="A213" s="1" t="s">
        <v>333</v>
      </c>
      <c r="B213" s="585"/>
      <c r="E213" s="9" t="s">
        <v>334</v>
      </c>
      <c r="AL213" s="72"/>
      <c r="AM213" s="82"/>
      <c r="AN213" s="82"/>
      <c r="AO213" s="82"/>
      <c r="AP213" s="82"/>
      <c r="AQ213" s="82"/>
      <c r="AR213" s="82"/>
      <c r="AS213" s="82"/>
      <c r="AT213" s="82"/>
      <c r="AU213" s="82"/>
      <c r="AV213" s="82"/>
      <c r="AW213" s="82"/>
    </row>
    <row r="214" customFormat="false" ht="12.75" hidden="false" customHeight="true" outlineLevel="0" collapsed="false">
      <c r="A214" s="213" t="s">
        <v>84</v>
      </c>
      <c r="B214" s="153" t="s">
        <v>335</v>
      </c>
    </row>
    <row r="215" s="153" customFormat="true" ht="12" hidden="false" customHeight="true" outlineLevel="0" collapsed="false">
      <c r="A215" s="157" t="s">
        <v>336</v>
      </c>
      <c r="B215" s="589"/>
      <c r="AL215" s="220"/>
      <c r="AM215" s="220"/>
      <c r="AN215" s="220"/>
      <c r="AO215" s="220"/>
      <c r="AP215" s="220"/>
      <c r="AQ215" s="220"/>
      <c r="AR215" s="220"/>
      <c r="AS215" s="220"/>
      <c r="AT215" s="220"/>
      <c r="AU215" s="220"/>
      <c r="AV215" s="220"/>
      <c r="AW215" s="220"/>
    </row>
    <row r="216" customFormat="false" ht="8.25" hidden="false" customHeight="true" outlineLevel="0" collapsed="false">
      <c r="A216" s="9"/>
      <c r="B216" s="585"/>
    </row>
    <row r="217" customFormat="false" ht="13.2" hidden="false" customHeight="false" outlineLevel="0" collapsed="false">
      <c r="A217" s="590" t="s">
        <v>83</v>
      </c>
      <c r="B217" s="590"/>
      <c r="C217" s="590"/>
      <c r="D217" s="590"/>
      <c r="E217" s="590"/>
      <c r="F217" s="590"/>
      <c r="G217" s="590"/>
      <c r="H217" s="590"/>
      <c r="I217" s="590"/>
      <c r="J217" s="590"/>
      <c r="K217" s="590"/>
      <c r="L217" s="590"/>
      <c r="M217" s="590"/>
      <c r="N217" s="590"/>
      <c r="O217" s="590"/>
      <c r="P217" s="590"/>
      <c r="Q217" s="590"/>
      <c r="R217" s="590"/>
      <c r="S217" s="590"/>
      <c r="T217" s="590"/>
      <c r="U217" s="590"/>
      <c r="V217" s="590"/>
      <c r="W217" s="590"/>
      <c r="X217" s="590"/>
      <c r="Y217" s="590"/>
      <c r="Z217" s="590"/>
      <c r="AA217" s="590"/>
      <c r="AB217" s="590"/>
      <c r="AC217" s="590"/>
      <c r="AD217" s="590"/>
      <c r="AE217" s="590"/>
      <c r="AF217" s="590"/>
      <c r="AG217" s="590"/>
      <c r="AH217" s="590"/>
      <c r="AI217" s="590"/>
      <c r="AJ217" s="590"/>
    </row>
    <row r="218" customFormat="false" ht="13.2" hidden="false" customHeight="false" outlineLevel="0" collapsed="false">
      <c r="A218" s="591" t="s">
        <v>337</v>
      </c>
      <c r="B218" s="592" t="s">
        <v>338</v>
      </c>
      <c r="C218" s="592"/>
      <c r="D218" s="592"/>
      <c r="E218" s="592"/>
      <c r="F218" s="592"/>
      <c r="G218" s="592"/>
      <c r="H218" s="592"/>
      <c r="I218" s="592"/>
      <c r="J218" s="592"/>
      <c r="K218" s="592"/>
      <c r="L218" s="592"/>
      <c r="M218" s="592"/>
      <c r="N218" s="592"/>
      <c r="O218" s="592"/>
      <c r="P218" s="592"/>
      <c r="Q218" s="592"/>
      <c r="R218" s="592"/>
      <c r="S218" s="592"/>
      <c r="T218" s="592"/>
      <c r="U218" s="592"/>
      <c r="V218" s="592"/>
      <c r="W218" s="592"/>
      <c r="X218" s="592"/>
      <c r="Y218" s="592"/>
      <c r="Z218" s="592"/>
      <c r="AA218" s="592"/>
      <c r="AB218" s="592"/>
      <c r="AC218" s="592"/>
      <c r="AD218" s="592"/>
      <c r="AE218" s="592"/>
      <c r="AF218" s="592"/>
      <c r="AG218" s="592"/>
      <c r="AH218" s="592"/>
      <c r="AI218" s="592"/>
      <c r="AJ218" s="593" t="str">
        <f aca="false">V36</f>
        <v>○</v>
      </c>
    </row>
    <row r="219" customFormat="false" ht="13.2" hidden="false" customHeight="false" outlineLevel="0" collapsed="false">
      <c r="A219" s="591"/>
      <c r="B219" s="594" t="s">
        <v>339</v>
      </c>
      <c r="C219" s="594"/>
      <c r="D219" s="594"/>
      <c r="E219" s="594"/>
      <c r="F219" s="594"/>
      <c r="G219" s="594"/>
      <c r="H219" s="594"/>
      <c r="I219" s="594"/>
      <c r="J219" s="594"/>
      <c r="K219" s="594"/>
      <c r="L219" s="594"/>
      <c r="M219" s="594"/>
      <c r="N219" s="594"/>
      <c r="O219" s="594"/>
      <c r="P219" s="594"/>
      <c r="Q219" s="594"/>
      <c r="R219" s="594"/>
      <c r="S219" s="594"/>
      <c r="T219" s="594"/>
      <c r="U219" s="594"/>
      <c r="V219" s="594"/>
      <c r="W219" s="594"/>
      <c r="X219" s="594"/>
      <c r="Y219" s="594"/>
      <c r="Z219" s="594"/>
      <c r="AA219" s="594"/>
      <c r="AB219" s="594"/>
      <c r="AC219" s="594"/>
      <c r="AD219" s="594"/>
      <c r="AE219" s="594"/>
      <c r="AF219" s="594"/>
      <c r="AG219" s="594"/>
      <c r="AH219" s="594"/>
      <c r="AI219" s="594"/>
      <c r="AJ219" s="593" t="str">
        <f aca="false">AC36</f>
        <v>○</v>
      </c>
    </row>
    <row r="220" customFormat="false" ht="13.2" hidden="false" customHeight="false" outlineLevel="0" collapsed="false">
      <c r="A220" s="591"/>
      <c r="B220" s="594" t="s">
        <v>340</v>
      </c>
      <c r="C220" s="594"/>
      <c r="D220" s="594"/>
      <c r="E220" s="594"/>
      <c r="F220" s="594"/>
      <c r="G220" s="594"/>
      <c r="H220" s="594"/>
      <c r="I220" s="594"/>
      <c r="J220" s="594"/>
      <c r="K220" s="594"/>
      <c r="L220" s="594"/>
      <c r="M220" s="594"/>
      <c r="N220" s="594"/>
      <c r="O220" s="594"/>
      <c r="P220" s="594"/>
      <c r="Q220" s="594"/>
      <c r="R220" s="594"/>
      <c r="S220" s="594"/>
      <c r="T220" s="594"/>
      <c r="U220" s="594"/>
      <c r="V220" s="594"/>
      <c r="W220" s="594"/>
      <c r="X220" s="594"/>
      <c r="Y220" s="594"/>
      <c r="Z220" s="594"/>
      <c r="AA220" s="594"/>
      <c r="AB220" s="594"/>
      <c r="AC220" s="594"/>
      <c r="AD220" s="594"/>
      <c r="AE220" s="594"/>
      <c r="AF220" s="594"/>
      <c r="AG220" s="594"/>
      <c r="AH220" s="594"/>
      <c r="AI220" s="594"/>
      <c r="AJ220" s="593" t="str">
        <f aca="false">AJ36</f>
        <v>○</v>
      </c>
    </row>
    <row r="221" customFormat="false" ht="13.2" hidden="false" customHeight="false" outlineLevel="0" collapsed="false">
      <c r="A221" s="595" t="s">
        <v>341</v>
      </c>
      <c r="B221" s="596" t="s">
        <v>342</v>
      </c>
      <c r="C221" s="596"/>
      <c r="D221" s="596"/>
      <c r="E221" s="596"/>
      <c r="F221" s="596"/>
      <c r="G221" s="596"/>
      <c r="H221" s="596"/>
      <c r="I221" s="596"/>
      <c r="J221" s="596"/>
      <c r="K221" s="596"/>
      <c r="L221" s="596"/>
      <c r="M221" s="596"/>
      <c r="N221" s="596"/>
      <c r="O221" s="596"/>
      <c r="P221" s="596"/>
      <c r="Q221" s="596"/>
      <c r="R221" s="596"/>
      <c r="S221" s="596"/>
      <c r="T221" s="596"/>
      <c r="U221" s="596"/>
      <c r="V221" s="596"/>
      <c r="W221" s="596"/>
      <c r="X221" s="596"/>
      <c r="Y221" s="596"/>
      <c r="Z221" s="596"/>
      <c r="AA221" s="596"/>
      <c r="AB221" s="596"/>
      <c r="AC221" s="596"/>
      <c r="AD221" s="596"/>
      <c r="AE221" s="596"/>
      <c r="AF221" s="596"/>
      <c r="AG221" s="596"/>
      <c r="AH221" s="596"/>
      <c r="AI221" s="596"/>
      <c r="AJ221" s="593" t="str">
        <f aca="false">X48</f>
        <v>○</v>
      </c>
      <c r="AM221" s="414"/>
      <c r="AN221" s="414"/>
      <c r="AO221" s="414"/>
      <c r="AP221" s="414"/>
      <c r="AQ221" s="414"/>
      <c r="AR221" s="414"/>
      <c r="AS221" s="414"/>
      <c r="AT221" s="414"/>
      <c r="AU221" s="414"/>
      <c r="AV221" s="414"/>
      <c r="AW221" s="414"/>
      <c r="AX221" s="289"/>
      <c r="AY221" s="289"/>
      <c r="AZ221" s="289"/>
    </row>
    <row r="222" customFormat="false" ht="13.2" hidden="false" customHeight="false" outlineLevel="0" collapsed="false">
      <c r="AM222" s="414"/>
      <c r="AN222" s="414"/>
      <c r="AO222" s="414"/>
      <c r="AP222" s="414"/>
      <c r="AQ222" s="414"/>
      <c r="AR222" s="414"/>
      <c r="AS222" s="414"/>
      <c r="AT222" s="414"/>
      <c r="AU222" s="414"/>
      <c r="AV222" s="414"/>
      <c r="AW222" s="414"/>
      <c r="AX222" s="289"/>
      <c r="AY222" s="289"/>
      <c r="AZ222" s="289"/>
    </row>
    <row r="223" s="289" customFormat="true" ht="15" hidden="false" customHeight="true" outlineLevel="0" collapsed="false">
      <c r="A223" s="590" t="s">
        <v>343</v>
      </c>
      <c r="B223" s="590"/>
      <c r="C223" s="590"/>
      <c r="D223" s="590"/>
      <c r="E223" s="590"/>
      <c r="F223" s="590"/>
      <c r="G223" s="590"/>
      <c r="H223" s="590"/>
      <c r="I223" s="590"/>
      <c r="J223" s="590"/>
      <c r="K223" s="590"/>
      <c r="L223" s="590"/>
      <c r="M223" s="590"/>
      <c r="N223" s="590"/>
      <c r="O223" s="590"/>
      <c r="P223" s="590"/>
      <c r="Q223" s="590"/>
      <c r="R223" s="590"/>
      <c r="S223" s="590"/>
      <c r="T223" s="590"/>
      <c r="U223" s="590"/>
      <c r="V223" s="590"/>
      <c r="W223" s="590"/>
      <c r="X223" s="590"/>
      <c r="Y223" s="590"/>
      <c r="Z223" s="590"/>
      <c r="AA223" s="590"/>
      <c r="AB223" s="590"/>
      <c r="AC223" s="590"/>
      <c r="AD223" s="590"/>
      <c r="AE223" s="590"/>
      <c r="AF223" s="590"/>
      <c r="AG223" s="590"/>
      <c r="AH223" s="590"/>
      <c r="AI223" s="590"/>
      <c r="AJ223" s="590"/>
      <c r="AL223" s="72"/>
      <c r="AM223" s="414"/>
      <c r="AN223" s="414"/>
      <c r="AO223" s="414"/>
      <c r="AP223" s="414"/>
      <c r="AQ223" s="414"/>
      <c r="AR223" s="414"/>
      <c r="AS223" s="414"/>
      <c r="AT223" s="414"/>
      <c r="AU223" s="414"/>
      <c r="AV223" s="414"/>
      <c r="AW223" s="414"/>
    </row>
    <row r="224" customFormat="false" ht="15" hidden="false" customHeight="true" outlineLevel="0" collapsed="false">
      <c r="A224" s="591" t="s">
        <v>344</v>
      </c>
      <c r="B224" s="597" t="s">
        <v>345</v>
      </c>
      <c r="C224" s="597"/>
      <c r="D224" s="597"/>
      <c r="E224" s="597"/>
      <c r="F224" s="597"/>
      <c r="G224" s="597"/>
      <c r="H224" s="597"/>
      <c r="I224" s="597"/>
      <c r="J224" s="597"/>
      <c r="K224" s="597"/>
      <c r="L224" s="597"/>
      <c r="M224" s="597"/>
      <c r="N224" s="597"/>
      <c r="O224" s="597"/>
      <c r="P224" s="597"/>
      <c r="Q224" s="597"/>
      <c r="R224" s="597"/>
      <c r="S224" s="597"/>
      <c r="T224" s="597"/>
      <c r="U224" s="597"/>
      <c r="V224" s="597"/>
      <c r="W224" s="597"/>
      <c r="X224" s="597"/>
      <c r="Y224" s="597"/>
      <c r="Z224" s="597"/>
      <c r="AA224" s="597"/>
      <c r="AB224" s="597"/>
      <c r="AC224" s="597"/>
      <c r="AD224" s="597"/>
      <c r="AE224" s="597"/>
      <c r="AF224" s="597"/>
      <c r="AG224" s="597"/>
      <c r="AH224" s="597"/>
      <c r="AI224" s="597"/>
      <c r="AJ224" s="593" t="str">
        <f aca="false">AJ53</f>
        <v>○</v>
      </c>
      <c r="AM224" s="82"/>
      <c r="AN224" s="82"/>
      <c r="AO224" s="82"/>
      <c r="AP224" s="82"/>
      <c r="AQ224" s="82"/>
      <c r="AR224" s="82"/>
      <c r="AS224" s="82"/>
      <c r="AT224" s="82"/>
      <c r="AU224" s="82"/>
      <c r="AV224" s="82"/>
      <c r="AW224" s="82"/>
      <c r="AX224" s="81"/>
      <c r="AY224" s="81"/>
      <c r="AZ224" s="81"/>
    </row>
    <row r="225" s="81" customFormat="true" ht="15" hidden="false" customHeight="true" outlineLevel="0" collapsed="false">
      <c r="A225" s="598" t="s">
        <v>337</v>
      </c>
      <c r="B225" s="599" t="s">
        <v>346</v>
      </c>
      <c r="C225" s="599"/>
      <c r="D225" s="599"/>
      <c r="E225" s="599"/>
      <c r="F225" s="599"/>
      <c r="G225" s="599"/>
      <c r="H225" s="599"/>
      <c r="I225" s="599"/>
      <c r="J225" s="599"/>
      <c r="K225" s="599"/>
      <c r="L225" s="599"/>
      <c r="M225" s="599"/>
      <c r="N225" s="599"/>
      <c r="O225" s="599"/>
      <c r="P225" s="599"/>
      <c r="Q225" s="599"/>
      <c r="R225" s="599"/>
      <c r="S225" s="599"/>
      <c r="T225" s="599"/>
      <c r="U225" s="599"/>
      <c r="V225" s="599"/>
      <c r="W225" s="599"/>
      <c r="X225" s="599"/>
      <c r="Y225" s="599"/>
      <c r="Z225" s="599"/>
      <c r="AA225" s="599"/>
      <c r="AB225" s="599"/>
      <c r="AC225" s="599"/>
      <c r="AD225" s="599"/>
      <c r="AE225" s="599"/>
      <c r="AF225" s="599"/>
      <c r="AG225" s="599"/>
      <c r="AH225" s="599"/>
      <c r="AI225" s="599"/>
      <c r="AJ225" s="593" t="str">
        <f aca="false">AJ65</f>
        <v>○</v>
      </c>
      <c r="AL225" s="72"/>
      <c r="AM225" s="82"/>
      <c r="AN225" s="82"/>
      <c r="AO225" s="82"/>
      <c r="AP225" s="82"/>
      <c r="AQ225" s="82"/>
      <c r="AR225" s="82"/>
      <c r="AS225" s="82"/>
      <c r="AT225" s="82"/>
      <c r="AU225" s="82"/>
      <c r="AV225" s="82"/>
      <c r="AW225" s="82"/>
    </row>
    <row r="226" customFormat="false" ht="26.25" hidden="false" customHeight="true" outlineLevel="0" collapsed="false">
      <c r="A226" s="598"/>
      <c r="B226" s="600" t="s">
        <v>347</v>
      </c>
      <c r="C226" s="600"/>
      <c r="D226" s="600"/>
      <c r="E226" s="600"/>
      <c r="F226" s="600"/>
      <c r="G226" s="600"/>
      <c r="H226" s="600"/>
      <c r="I226" s="600"/>
      <c r="J226" s="600"/>
      <c r="K226" s="600"/>
      <c r="L226" s="600"/>
      <c r="M226" s="600"/>
      <c r="N226" s="600"/>
      <c r="O226" s="600"/>
      <c r="P226" s="600"/>
      <c r="Q226" s="600"/>
      <c r="R226" s="600"/>
      <c r="S226" s="600"/>
      <c r="T226" s="600"/>
      <c r="U226" s="600"/>
      <c r="V226" s="600"/>
      <c r="W226" s="600"/>
      <c r="X226" s="600"/>
      <c r="Y226" s="600"/>
      <c r="Z226" s="600"/>
      <c r="AA226" s="600"/>
      <c r="AB226" s="600"/>
      <c r="AC226" s="600"/>
      <c r="AD226" s="600"/>
      <c r="AE226" s="600"/>
      <c r="AF226" s="600"/>
      <c r="AG226" s="600"/>
      <c r="AH226" s="600"/>
      <c r="AI226" s="600"/>
      <c r="AJ226" s="593" t="str">
        <f aca="false">AJ70</f>
        <v>○</v>
      </c>
      <c r="AM226" s="82"/>
      <c r="AN226" s="82"/>
      <c r="AO226" s="82"/>
      <c r="AP226" s="82"/>
      <c r="AQ226" s="82"/>
      <c r="AR226" s="82"/>
      <c r="AS226" s="82"/>
      <c r="AT226" s="82"/>
      <c r="AU226" s="82"/>
      <c r="AV226" s="82"/>
      <c r="AW226" s="82"/>
    </row>
    <row r="227" customFormat="false" ht="29.25" hidden="false" customHeight="true" outlineLevel="0" collapsed="false">
      <c r="A227" s="598"/>
      <c r="B227" s="601" t="s">
        <v>348</v>
      </c>
      <c r="C227" s="601"/>
      <c r="D227" s="601"/>
      <c r="E227" s="601"/>
      <c r="F227" s="601"/>
      <c r="G227" s="601"/>
      <c r="H227" s="601"/>
      <c r="I227" s="601"/>
      <c r="J227" s="601"/>
      <c r="K227" s="601"/>
      <c r="L227" s="601"/>
      <c r="M227" s="601"/>
      <c r="N227" s="601"/>
      <c r="O227" s="601"/>
      <c r="P227" s="601"/>
      <c r="Q227" s="601"/>
      <c r="R227" s="601"/>
      <c r="S227" s="601"/>
      <c r="T227" s="601"/>
      <c r="U227" s="601"/>
      <c r="V227" s="601"/>
      <c r="W227" s="601"/>
      <c r="X227" s="601"/>
      <c r="Y227" s="601"/>
      <c r="Z227" s="601"/>
      <c r="AA227" s="601"/>
      <c r="AB227" s="601"/>
      <c r="AC227" s="601"/>
      <c r="AD227" s="601"/>
      <c r="AE227" s="601"/>
      <c r="AF227" s="601"/>
      <c r="AG227" s="601"/>
      <c r="AH227" s="601"/>
      <c r="AI227" s="601"/>
      <c r="AJ227" s="593" t="str">
        <f aca="false">AJ79</f>
        <v>○</v>
      </c>
      <c r="AT227" s="112"/>
    </row>
    <row r="229" customFormat="false" ht="13.2" hidden="false" customHeight="false" outlineLevel="0" collapsed="false">
      <c r="A229" s="590" t="s">
        <v>349</v>
      </c>
      <c r="B229" s="590"/>
      <c r="C229" s="590"/>
      <c r="D229" s="590"/>
      <c r="E229" s="590"/>
      <c r="F229" s="590"/>
      <c r="G229" s="590"/>
      <c r="H229" s="590"/>
      <c r="I229" s="590"/>
      <c r="J229" s="590"/>
      <c r="K229" s="590"/>
      <c r="L229" s="590"/>
      <c r="M229" s="590"/>
      <c r="N229" s="590"/>
      <c r="O229" s="590"/>
      <c r="P229" s="590"/>
      <c r="Q229" s="590"/>
      <c r="R229" s="590"/>
      <c r="S229" s="590"/>
      <c r="T229" s="590"/>
      <c r="U229" s="590"/>
      <c r="V229" s="590"/>
      <c r="W229" s="590"/>
      <c r="X229" s="590"/>
      <c r="Y229" s="590"/>
      <c r="Z229" s="590"/>
      <c r="AA229" s="590"/>
      <c r="AB229" s="590"/>
      <c r="AC229" s="590"/>
      <c r="AD229" s="590"/>
      <c r="AE229" s="590"/>
      <c r="AF229" s="590"/>
      <c r="AG229" s="590"/>
      <c r="AH229" s="590"/>
      <c r="AI229" s="590"/>
      <c r="AJ229" s="590"/>
    </row>
    <row r="230" customFormat="false" ht="13.2" hidden="false" customHeight="false" outlineLevel="0" collapsed="false">
      <c r="A230" s="591" t="s">
        <v>344</v>
      </c>
      <c r="B230" s="597" t="s">
        <v>350</v>
      </c>
      <c r="C230" s="597"/>
      <c r="D230" s="597"/>
      <c r="E230" s="597"/>
      <c r="F230" s="597"/>
      <c r="G230" s="597"/>
      <c r="H230" s="597"/>
      <c r="I230" s="597"/>
      <c r="J230" s="597"/>
      <c r="K230" s="597"/>
      <c r="L230" s="597"/>
      <c r="M230" s="597"/>
      <c r="N230" s="597"/>
      <c r="O230" s="597"/>
      <c r="P230" s="597"/>
      <c r="Q230" s="597"/>
      <c r="R230" s="597"/>
      <c r="S230" s="597"/>
      <c r="T230" s="597"/>
      <c r="U230" s="597"/>
      <c r="V230" s="597"/>
      <c r="W230" s="597"/>
      <c r="X230" s="597"/>
      <c r="Y230" s="597"/>
      <c r="Z230" s="597"/>
      <c r="AA230" s="597"/>
      <c r="AB230" s="597"/>
      <c r="AC230" s="597"/>
      <c r="AD230" s="597"/>
      <c r="AE230" s="597"/>
      <c r="AF230" s="597"/>
      <c r="AG230" s="597"/>
      <c r="AH230" s="597"/>
      <c r="AI230" s="597"/>
      <c r="AJ230" s="593" t="str">
        <f aca="false">AJ99</f>
        <v>○</v>
      </c>
    </row>
    <row r="231" customFormat="false" ht="13.2" hidden="false" customHeight="false" outlineLevel="0" collapsed="false">
      <c r="A231" s="591"/>
      <c r="B231" s="599" t="s">
        <v>351</v>
      </c>
      <c r="C231" s="599"/>
      <c r="D231" s="599"/>
      <c r="E231" s="599"/>
      <c r="F231" s="599"/>
      <c r="G231" s="599"/>
      <c r="H231" s="599"/>
      <c r="I231" s="599"/>
      <c r="J231" s="599"/>
      <c r="K231" s="599"/>
      <c r="L231" s="599"/>
      <c r="M231" s="599"/>
      <c r="N231" s="599"/>
      <c r="O231" s="599"/>
      <c r="P231" s="599"/>
      <c r="Q231" s="599"/>
      <c r="R231" s="599"/>
      <c r="S231" s="599"/>
      <c r="T231" s="599"/>
      <c r="U231" s="599"/>
      <c r="V231" s="599"/>
      <c r="W231" s="599"/>
      <c r="X231" s="599"/>
      <c r="Y231" s="599"/>
      <c r="Z231" s="599"/>
      <c r="AA231" s="599"/>
      <c r="AB231" s="599"/>
      <c r="AC231" s="599"/>
      <c r="AD231" s="599"/>
      <c r="AE231" s="599"/>
      <c r="AF231" s="599"/>
      <c r="AG231" s="599"/>
      <c r="AH231" s="599"/>
      <c r="AI231" s="599"/>
      <c r="AJ231" s="593" t="str">
        <f aca="false">AJ100</f>
        <v>○</v>
      </c>
    </row>
    <row r="232" customFormat="false" ht="13.2" hidden="false" customHeight="false" outlineLevel="0" collapsed="false">
      <c r="A232" s="591"/>
      <c r="B232" s="599" t="s">
        <v>352</v>
      </c>
      <c r="C232" s="599"/>
      <c r="D232" s="599"/>
      <c r="E232" s="599"/>
      <c r="F232" s="599"/>
      <c r="G232" s="599"/>
      <c r="H232" s="599"/>
      <c r="I232" s="599"/>
      <c r="J232" s="599"/>
      <c r="K232" s="599"/>
      <c r="L232" s="599"/>
      <c r="M232" s="599"/>
      <c r="N232" s="599"/>
      <c r="O232" s="599"/>
      <c r="P232" s="599"/>
      <c r="Q232" s="599"/>
      <c r="R232" s="599"/>
      <c r="S232" s="599"/>
      <c r="T232" s="599"/>
      <c r="U232" s="599"/>
      <c r="V232" s="599"/>
      <c r="W232" s="599"/>
      <c r="X232" s="599"/>
      <c r="Y232" s="599"/>
      <c r="Z232" s="599"/>
      <c r="AA232" s="599"/>
      <c r="AB232" s="599"/>
      <c r="AC232" s="599"/>
      <c r="AD232" s="599"/>
      <c r="AE232" s="599"/>
      <c r="AF232" s="599"/>
      <c r="AG232" s="599"/>
      <c r="AH232" s="599"/>
      <c r="AI232" s="599"/>
      <c r="AJ232" s="593" t="str">
        <f aca="false">AJ97</f>
        <v>○</v>
      </c>
    </row>
    <row r="233" customFormat="false" ht="13.2" hidden="false" customHeight="false" outlineLevel="0" collapsed="false">
      <c r="A233" s="591"/>
      <c r="B233" s="599" t="s">
        <v>353</v>
      </c>
      <c r="C233" s="599"/>
      <c r="D233" s="599"/>
      <c r="E233" s="599"/>
      <c r="F233" s="599"/>
      <c r="G233" s="599"/>
      <c r="H233" s="599"/>
      <c r="I233" s="599"/>
      <c r="J233" s="599"/>
      <c r="K233" s="599"/>
      <c r="L233" s="599"/>
      <c r="M233" s="599"/>
      <c r="N233" s="599"/>
      <c r="O233" s="599"/>
      <c r="P233" s="599"/>
      <c r="Q233" s="599"/>
      <c r="R233" s="599"/>
      <c r="S233" s="599"/>
      <c r="T233" s="599"/>
      <c r="U233" s="599"/>
      <c r="V233" s="599"/>
      <c r="W233" s="599"/>
      <c r="X233" s="599"/>
      <c r="Y233" s="599"/>
      <c r="Z233" s="599"/>
      <c r="AA233" s="599"/>
      <c r="AB233" s="599"/>
      <c r="AC233" s="599"/>
      <c r="AD233" s="599"/>
      <c r="AE233" s="599"/>
      <c r="AF233" s="599"/>
      <c r="AG233" s="599"/>
      <c r="AH233" s="599"/>
      <c r="AI233" s="599"/>
      <c r="AJ233" s="593" t="str">
        <f aca="false">AF104</f>
        <v>○</v>
      </c>
    </row>
    <row r="234" customFormat="false" ht="28.5" hidden="false" customHeight="true" outlineLevel="0" collapsed="false">
      <c r="A234" s="591"/>
      <c r="B234" s="600" t="s">
        <v>354</v>
      </c>
      <c r="C234" s="600"/>
      <c r="D234" s="600"/>
      <c r="E234" s="600"/>
      <c r="F234" s="600"/>
      <c r="G234" s="600"/>
      <c r="H234" s="600"/>
      <c r="I234" s="600"/>
      <c r="J234" s="600"/>
      <c r="K234" s="600"/>
      <c r="L234" s="600"/>
      <c r="M234" s="600"/>
      <c r="N234" s="600"/>
      <c r="O234" s="600"/>
      <c r="P234" s="600"/>
      <c r="Q234" s="600"/>
      <c r="R234" s="600"/>
      <c r="S234" s="600"/>
      <c r="T234" s="600"/>
      <c r="U234" s="600"/>
      <c r="V234" s="600"/>
      <c r="W234" s="600"/>
      <c r="X234" s="600"/>
      <c r="Y234" s="600"/>
      <c r="Z234" s="600"/>
      <c r="AA234" s="600"/>
      <c r="AB234" s="600"/>
      <c r="AC234" s="600"/>
      <c r="AD234" s="600"/>
      <c r="AE234" s="600"/>
      <c r="AF234" s="600"/>
      <c r="AG234" s="600"/>
      <c r="AH234" s="600"/>
      <c r="AI234" s="600"/>
      <c r="AJ234" s="593" t="str">
        <f aca="false">AF105</f>
        <v>○</v>
      </c>
    </row>
    <row r="235" customFormat="false" ht="13.2" hidden="false" customHeight="false" outlineLevel="0" collapsed="false">
      <c r="A235" s="602" t="s">
        <v>337</v>
      </c>
      <c r="B235" s="599" t="s">
        <v>345</v>
      </c>
      <c r="C235" s="599"/>
      <c r="D235" s="599"/>
      <c r="E235" s="599"/>
      <c r="F235" s="599"/>
      <c r="G235" s="599"/>
      <c r="H235" s="599"/>
      <c r="I235" s="599"/>
      <c r="J235" s="599"/>
      <c r="K235" s="599"/>
      <c r="L235" s="599"/>
      <c r="M235" s="599"/>
      <c r="N235" s="599"/>
      <c r="O235" s="599"/>
      <c r="P235" s="599"/>
      <c r="Q235" s="599"/>
      <c r="R235" s="599"/>
      <c r="S235" s="599"/>
      <c r="T235" s="599"/>
      <c r="U235" s="599"/>
      <c r="V235" s="599"/>
      <c r="W235" s="599"/>
      <c r="X235" s="599"/>
      <c r="Y235" s="599"/>
      <c r="Z235" s="599"/>
      <c r="AA235" s="599"/>
      <c r="AB235" s="599"/>
      <c r="AC235" s="599"/>
      <c r="AD235" s="599"/>
      <c r="AE235" s="599"/>
      <c r="AF235" s="599"/>
      <c r="AG235" s="599"/>
      <c r="AH235" s="599"/>
      <c r="AI235" s="599"/>
      <c r="AJ235" s="593" t="str">
        <f aca="false">AJ115</f>
        <v>○</v>
      </c>
    </row>
    <row r="236" customFormat="false" ht="13.2" hidden="false" customHeight="false" outlineLevel="0" collapsed="false">
      <c r="A236" s="602"/>
      <c r="B236" s="599" t="s">
        <v>355</v>
      </c>
      <c r="C236" s="599"/>
      <c r="D236" s="599"/>
      <c r="E236" s="599"/>
      <c r="F236" s="599"/>
      <c r="G236" s="599"/>
      <c r="H236" s="599"/>
      <c r="I236" s="599"/>
      <c r="J236" s="599"/>
      <c r="K236" s="599"/>
      <c r="L236" s="599"/>
      <c r="M236" s="599"/>
      <c r="N236" s="599"/>
      <c r="O236" s="599"/>
      <c r="P236" s="599"/>
      <c r="Q236" s="599"/>
      <c r="R236" s="599"/>
      <c r="S236" s="599"/>
      <c r="T236" s="599"/>
      <c r="U236" s="599"/>
      <c r="V236" s="599"/>
      <c r="W236" s="599"/>
      <c r="X236" s="599"/>
      <c r="Y236" s="599"/>
      <c r="Z236" s="599"/>
      <c r="AA236" s="599"/>
      <c r="AB236" s="599"/>
      <c r="AC236" s="599"/>
      <c r="AD236" s="599"/>
      <c r="AE236" s="599"/>
      <c r="AF236" s="599"/>
      <c r="AG236" s="599"/>
      <c r="AH236" s="599"/>
      <c r="AI236" s="599"/>
      <c r="AJ236" s="593" t="str">
        <f aca="false">AJ117</f>
        <v/>
      </c>
    </row>
    <row r="237" customFormat="false" ht="15.75" hidden="false" customHeight="true" outlineLevel="0" collapsed="false">
      <c r="A237" s="595" t="s">
        <v>341</v>
      </c>
      <c r="B237" s="603" t="s">
        <v>356</v>
      </c>
      <c r="C237" s="603"/>
      <c r="D237" s="603"/>
      <c r="E237" s="603"/>
      <c r="F237" s="603"/>
      <c r="G237" s="603"/>
      <c r="H237" s="603"/>
      <c r="I237" s="603"/>
      <c r="J237" s="603"/>
      <c r="K237" s="603"/>
      <c r="L237" s="603"/>
      <c r="M237" s="603"/>
      <c r="N237" s="603"/>
      <c r="O237" s="603"/>
      <c r="P237" s="603"/>
      <c r="Q237" s="603"/>
      <c r="R237" s="603"/>
      <c r="S237" s="603"/>
      <c r="T237" s="603"/>
      <c r="U237" s="603"/>
      <c r="V237" s="603"/>
      <c r="W237" s="603"/>
      <c r="X237" s="603"/>
      <c r="Y237" s="603"/>
      <c r="Z237" s="603"/>
      <c r="AA237" s="603"/>
      <c r="AB237" s="603"/>
      <c r="AC237" s="603"/>
      <c r="AD237" s="603"/>
      <c r="AE237" s="603"/>
      <c r="AF237" s="603"/>
      <c r="AG237" s="603"/>
      <c r="AH237" s="603"/>
      <c r="AI237" s="603"/>
      <c r="AJ237" s="593" t="str">
        <f aca="false">AJ126</f>
        <v>○</v>
      </c>
    </row>
    <row r="239" customFormat="false" ht="13.2" hidden="false" customHeight="false" outlineLevel="0" collapsed="false">
      <c r="A239" s="590" t="s">
        <v>357</v>
      </c>
      <c r="B239" s="590"/>
      <c r="C239" s="590"/>
      <c r="D239" s="590"/>
      <c r="E239" s="590"/>
      <c r="F239" s="590"/>
      <c r="G239" s="590"/>
      <c r="H239" s="590"/>
      <c r="I239" s="590"/>
      <c r="J239" s="590"/>
      <c r="K239" s="590"/>
      <c r="L239" s="590"/>
      <c r="M239" s="590"/>
      <c r="N239" s="590"/>
      <c r="O239" s="590"/>
      <c r="P239" s="590"/>
      <c r="Q239" s="590"/>
      <c r="R239" s="590"/>
      <c r="S239" s="590"/>
      <c r="T239" s="590"/>
      <c r="U239" s="590"/>
      <c r="V239" s="590"/>
      <c r="W239" s="590"/>
      <c r="X239" s="590"/>
      <c r="Y239" s="590"/>
      <c r="Z239" s="590"/>
      <c r="AA239" s="590"/>
      <c r="AB239" s="590"/>
      <c r="AC239" s="590"/>
      <c r="AD239" s="590"/>
      <c r="AE239" s="590"/>
      <c r="AF239" s="590"/>
      <c r="AG239" s="590"/>
      <c r="AH239" s="590"/>
      <c r="AI239" s="590"/>
      <c r="AJ239" s="590"/>
    </row>
    <row r="240" customFormat="false" ht="26.25" hidden="false" customHeight="true" outlineLevel="0" collapsed="false">
      <c r="A240" s="591" t="s">
        <v>344</v>
      </c>
      <c r="B240" s="604" t="s">
        <v>358</v>
      </c>
      <c r="C240" s="604"/>
      <c r="D240" s="604"/>
      <c r="E240" s="604"/>
      <c r="F240" s="604"/>
      <c r="G240" s="604"/>
      <c r="H240" s="604"/>
      <c r="I240" s="604"/>
      <c r="J240" s="604"/>
      <c r="K240" s="604"/>
      <c r="L240" s="604"/>
      <c r="M240" s="604"/>
      <c r="N240" s="604"/>
      <c r="O240" s="604"/>
      <c r="P240" s="604"/>
      <c r="Q240" s="604"/>
      <c r="R240" s="604"/>
      <c r="S240" s="604"/>
      <c r="T240" s="604"/>
      <c r="U240" s="604"/>
      <c r="V240" s="604"/>
      <c r="W240" s="604"/>
      <c r="X240" s="604"/>
      <c r="Y240" s="604"/>
      <c r="Z240" s="604"/>
      <c r="AA240" s="604"/>
      <c r="AB240" s="604"/>
      <c r="AC240" s="604"/>
      <c r="AD240" s="604"/>
      <c r="AE240" s="604"/>
      <c r="AF240" s="604"/>
      <c r="AG240" s="604"/>
      <c r="AH240" s="604"/>
      <c r="AI240" s="604"/>
      <c r="AJ240" s="593" t="str">
        <f aca="false">AF140</f>
        <v>○</v>
      </c>
    </row>
    <row r="241" customFormat="false" ht="27" hidden="false" customHeight="true" outlineLevel="0" collapsed="false">
      <c r="A241" s="591"/>
      <c r="B241" s="605" t="s">
        <v>359</v>
      </c>
      <c r="C241" s="605"/>
      <c r="D241" s="605"/>
      <c r="E241" s="605"/>
      <c r="F241" s="605"/>
      <c r="G241" s="605"/>
      <c r="H241" s="605"/>
      <c r="I241" s="605"/>
      <c r="J241" s="605"/>
      <c r="K241" s="605"/>
      <c r="L241" s="605"/>
      <c r="M241" s="605"/>
      <c r="N241" s="605"/>
      <c r="O241" s="605"/>
      <c r="P241" s="605"/>
      <c r="Q241" s="605"/>
      <c r="R241" s="605"/>
      <c r="S241" s="605"/>
      <c r="T241" s="605"/>
      <c r="U241" s="605"/>
      <c r="V241" s="605"/>
      <c r="W241" s="605"/>
      <c r="X241" s="605"/>
      <c r="Y241" s="605"/>
      <c r="Z241" s="605"/>
      <c r="AA241" s="605"/>
      <c r="AB241" s="605"/>
      <c r="AC241" s="605"/>
      <c r="AD241" s="605"/>
      <c r="AE241" s="605"/>
      <c r="AF241" s="605"/>
      <c r="AG241" s="605"/>
      <c r="AH241" s="605"/>
      <c r="AI241" s="605"/>
      <c r="AJ241" s="593" t="str">
        <f aca="false">AF143</f>
        <v>○</v>
      </c>
    </row>
    <row r="242" customFormat="false" ht="13.2" hidden="false" customHeight="false" outlineLevel="0" collapsed="false">
      <c r="A242" s="598" t="s">
        <v>337</v>
      </c>
      <c r="B242" s="606" t="s">
        <v>345</v>
      </c>
      <c r="C242" s="606"/>
      <c r="D242" s="606"/>
      <c r="E242" s="606"/>
      <c r="F242" s="606"/>
      <c r="G242" s="606"/>
      <c r="H242" s="606"/>
      <c r="I242" s="606"/>
      <c r="J242" s="606"/>
      <c r="K242" s="606"/>
      <c r="L242" s="606"/>
      <c r="M242" s="606"/>
      <c r="N242" s="606"/>
      <c r="O242" s="606"/>
      <c r="P242" s="606"/>
      <c r="Q242" s="606"/>
      <c r="R242" s="606"/>
      <c r="S242" s="606"/>
      <c r="T242" s="606"/>
      <c r="U242" s="606"/>
      <c r="V242" s="606"/>
      <c r="W242" s="606"/>
      <c r="X242" s="606"/>
      <c r="Y242" s="606"/>
      <c r="Z242" s="606"/>
      <c r="AA242" s="606"/>
      <c r="AB242" s="606"/>
      <c r="AC242" s="606"/>
      <c r="AD242" s="606"/>
      <c r="AE242" s="606"/>
      <c r="AF242" s="606"/>
      <c r="AG242" s="606"/>
      <c r="AH242" s="606"/>
      <c r="AI242" s="606"/>
      <c r="AJ242" s="593" t="str">
        <f aca="false">AJ148</f>
        <v>○</v>
      </c>
    </row>
    <row r="244" customFormat="false" ht="13.2" hidden="false" customHeight="false" outlineLevel="0" collapsed="false">
      <c r="A244" s="590" t="s">
        <v>360</v>
      </c>
      <c r="B244" s="590"/>
      <c r="C244" s="590"/>
      <c r="D244" s="590"/>
      <c r="E244" s="590"/>
      <c r="F244" s="590"/>
      <c r="G244" s="590"/>
      <c r="H244" s="590"/>
      <c r="I244" s="590"/>
      <c r="J244" s="590"/>
      <c r="K244" s="590"/>
      <c r="L244" s="590"/>
      <c r="M244" s="590"/>
      <c r="N244" s="590"/>
      <c r="O244" s="590"/>
      <c r="P244" s="590"/>
      <c r="Q244" s="590"/>
      <c r="R244" s="590"/>
      <c r="S244" s="590"/>
      <c r="T244" s="590"/>
      <c r="U244" s="590"/>
      <c r="V244" s="590"/>
      <c r="W244" s="590"/>
      <c r="X244" s="590"/>
      <c r="Y244" s="590"/>
      <c r="Z244" s="590"/>
      <c r="AA244" s="590"/>
      <c r="AB244" s="590"/>
      <c r="AC244" s="590"/>
      <c r="AD244" s="590"/>
      <c r="AE244" s="590"/>
      <c r="AF244" s="590"/>
      <c r="AG244" s="590"/>
      <c r="AH244" s="590"/>
      <c r="AI244" s="590"/>
      <c r="AJ244" s="590"/>
    </row>
    <row r="245" customFormat="false" ht="27" hidden="false" customHeight="true" outlineLevel="0" collapsed="false">
      <c r="A245" s="607"/>
      <c r="B245" s="134" t="s">
        <v>361</v>
      </c>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593" t="str">
        <f aca="false">AJ164</f>
        <v>○</v>
      </c>
    </row>
    <row r="247" customFormat="false" ht="13.2" hidden="false" customHeight="false" outlineLevel="0" collapsed="false">
      <c r="A247" s="590" t="s">
        <v>309</v>
      </c>
      <c r="B247" s="590"/>
      <c r="C247" s="590"/>
      <c r="D247" s="590"/>
      <c r="E247" s="590"/>
      <c r="F247" s="590"/>
      <c r="G247" s="590"/>
      <c r="H247" s="590"/>
      <c r="I247" s="590"/>
      <c r="J247" s="590"/>
      <c r="K247" s="590"/>
      <c r="L247" s="590"/>
      <c r="M247" s="590"/>
      <c r="N247" s="590"/>
      <c r="O247" s="590"/>
      <c r="P247" s="590"/>
      <c r="Q247" s="590"/>
      <c r="R247" s="590"/>
      <c r="S247" s="590"/>
      <c r="T247" s="590"/>
      <c r="U247" s="590"/>
      <c r="V247" s="590"/>
      <c r="W247" s="590"/>
      <c r="X247" s="590"/>
      <c r="Y247" s="590"/>
      <c r="Z247" s="590"/>
      <c r="AA247" s="590"/>
      <c r="AB247" s="590"/>
      <c r="AC247" s="590"/>
      <c r="AD247" s="590"/>
      <c r="AE247" s="590"/>
      <c r="AF247" s="590"/>
      <c r="AG247" s="590"/>
      <c r="AH247" s="590"/>
      <c r="AI247" s="590"/>
      <c r="AJ247" s="590"/>
    </row>
    <row r="248" customFormat="false" ht="13.5" hidden="false" customHeight="true" outlineLevel="0" collapsed="false">
      <c r="A248" s="607"/>
      <c r="B248" s="134" t="s">
        <v>362</v>
      </c>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593" t="str">
        <f aca="false">AJ194</f>
        <v>○</v>
      </c>
    </row>
  </sheetData>
  <sheetProtection sheet="true" objects="true" scenarios="true" formatCells="false" formatColumns="false" formatRows="false" sort="false" autoFilter="false"/>
  <mergeCells count="313">
    <mergeCell ref="Y1:AB1"/>
    <mergeCell ref="AC1:AJ1"/>
    <mergeCell ref="A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A56:D61"/>
    <mergeCell ref="X57:AI57"/>
    <mergeCell ref="E59:AJ59"/>
    <mergeCell ref="L61:N61"/>
    <mergeCell ref="O61:P61"/>
    <mergeCell ref="R61:S61"/>
    <mergeCell ref="B64:AJ64"/>
    <mergeCell ref="U65:AF65"/>
    <mergeCell ref="AL65:AV65"/>
    <mergeCell ref="U70:AF70"/>
    <mergeCell ref="AL70:AV70"/>
    <mergeCell ref="A71:A76"/>
    <mergeCell ref="C71:AJ71"/>
    <mergeCell ref="B72:B76"/>
    <mergeCell ref="C72:J76"/>
    <mergeCell ref="K72:K74"/>
    <mergeCell ref="L72:L74"/>
    <mergeCell ref="M72:AJ73"/>
    <mergeCell ref="M74:AJ74"/>
    <mergeCell ref="K75:K76"/>
    <mergeCell ref="L75:L76"/>
    <mergeCell ref="M76:AJ76"/>
    <mergeCell ref="AL79:AV79"/>
    <mergeCell ref="A80:A83"/>
    <mergeCell ref="C80:AJ80"/>
    <mergeCell ref="B81:B83"/>
    <mergeCell ref="C81:J83"/>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K98:AK99"/>
    <mergeCell ref="B99:R100"/>
    <mergeCell ref="S99:W100"/>
    <mergeCell ref="X99:X100"/>
    <mergeCell ref="Y99:AC100"/>
    <mergeCell ref="AD99:AD100"/>
    <mergeCell ref="AE99:AI100"/>
    <mergeCell ref="AL99:AV99"/>
    <mergeCell ref="AK100:AK101"/>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AF105:AF106"/>
    <mergeCell ref="AG105:AG106"/>
    <mergeCell ref="AL105:AV106"/>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A116:D117"/>
    <mergeCell ref="E116:AJ116"/>
    <mergeCell ref="E117:P117"/>
    <mergeCell ref="Q117:AI117"/>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L126:AV126"/>
    <mergeCell ref="A127:D128"/>
    <mergeCell ref="F127:AJ127"/>
    <mergeCell ref="F128:AJ128"/>
    <mergeCell ref="A129:D130"/>
    <mergeCell ref="F129:AJ129"/>
    <mergeCell ref="I130:X130"/>
    <mergeCell ref="AL134:BU134"/>
    <mergeCell ref="B135:AJ135"/>
    <mergeCell ref="S137:W137"/>
    <mergeCell ref="A138:AD138"/>
    <mergeCell ref="A139:B141"/>
    <mergeCell ref="S139:W139"/>
    <mergeCell ref="AE139:AE141"/>
    <mergeCell ref="D140:R141"/>
    <mergeCell ref="S140:W140"/>
    <mergeCell ref="Z140:AB140"/>
    <mergeCell ref="AG140:AG143"/>
    <mergeCell ref="AL140:AV140"/>
    <mergeCell ref="T141:V141"/>
    <mergeCell ref="AB141:AC141"/>
    <mergeCell ref="A142:B144"/>
    <mergeCell ref="S142:W142"/>
    <mergeCell ref="AE142:AE144"/>
    <mergeCell ref="D143:R144"/>
    <mergeCell ref="S143:W143"/>
    <mergeCell ref="Z143:AB143"/>
    <mergeCell ref="AL143:AV143"/>
    <mergeCell ref="T144:V144"/>
    <mergeCell ref="AB144:AC144"/>
    <mergeCell ref="A148:D148"/>
    <mergeCell ref="H148:I148"/>
    <mergeCell ref="K148:L148"/>
    <mergeCell ref="R148:S148"/>
    <mergeCell ref="U148:V148"/>
    <mergeCell ref="Z148:AA148"/>
    <mergeCell ref="AL148:AV149"/>
    <mergeCell ref="A149:D150"/>
    <mergeCell ref="E149:H149"/>
    <mergeCell ref="J149:M149"/>
    <mergeCell ref="O149:U149"/>
    <mergeCell ref="W149:AD149"/>
    <mergeCell ref="E150:H150"/>
    <mergeCell ref="J150:M150"/>
    <mergeCell ref="O150:U150"/>
    <mergeCell ref="W150:AA150"/>
    <mergeCell ref="AC150:AD150"/>
    <mergeCell ref="AF150:AI150"/>
    <mergeCell ref="A151:D156"/>
    <mergeCell ref="X152:AI152"/>
    <mergeCell ref="E154:AJ154"/>
    <mergeCell ref="L156:M156"/>
    <mergeCell ref="N156:O156"/>
    <mergeCell ref="Q156:R156"/>
    <mergeCell ref="B160:AJ160"/>
    <mergeCell ref="B162:AJ162"/>
    <mergeCell ref="A164:D164"/>
    <mergeCell ref="E164:AI164"/>
    <mergeCell ref="AL164:AV166"/>
    <mergeCell ref="A165:D168"/>
    <mergeCell ref="F165:AJ165"/>
    <mergeCell ref="F166:AI166"/>
    <mergeCell ref="F167:AI167"/>
    <mergeCell ref="F168:AI168"/>
    <mergeCell ref="A169:D172"/>
    <mergeCell ref="F169:AI169"/>
    <mergeCell ref="F170:AI170"/>
    <mergeCell ref="F171:AI171"/>
    <mergeCell ref="F172:AJ172"/>
    <mergeCell ref="A173:D176"/>
    <mergeCell ref="F173:AI173"/>
    <mergeCell ref="F174:AI174"/>
    <mergeCell ref="F175:AI175"/>
    <mergeCell ref="F176:AI176"/>
    <mergeCell ref="A177:D180"/>
    <mergeCell ref="F177:AI177"/>
    <mergeCell ref="F178:AI178"/>
    <mergeCell ref="F179:AI179"/>
    <mergeCell ref="F180:AJ180"/>
    <mergeCell ref="A181:D184"/>
    <mergeCell ref="F181:AI181"/>
    <mergeCell ref="F182:AI182"/>
    <mergeCell ref="F183:AI183"/>
    <mergeCell ref="F184:AI184"/>
    <mergeCell ref="A185:D188"/>
    <mergeCell ref="F185:AJ185"/>
    <mergeCell ref="F186:AI186"/>
    <mergeCell ref="F187:AI187"/>
    <mergeCell ref="F188:AI188"/>
    <mergeCell ref="A194:X194"/>
    <mergeCell ref="Y194:AI194"/>
    <mergeCell ref="AL194:AV197"/>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A218:A220"/>
    <mergeCell ref="B218:AI218"/>
    <mergeCell ref="B219:AI219"/>
    <mergeCell ref="B220:AI220"/>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35:A236"/>
    <mergeCell ref="B235:AI235"/>
    <mergeCell ref="B236:AI236"/>
    <mergeCell ref="B237:AI237"/>
    <mergeCell ref="A239:AJ239"/>
    <mergeCell ref="A240:A241"/>
    <mergeCell ref="B240:AI240"/>
    <mergeCell ref="B241:AI241"/>
    <mergeCell ref="B242:AI242"/>
    <mergeCell ref="A244:AJ244"/>
    <mergeCell ref="B245:AI245"/>
    <mergeCell ref="A247:AJ247"/>
    <mergeCell ref="B248:AI248"/>
  </mergeCells>
  <dataValidations count="3">
    <dataValidation allowBlank="true" operator="between" showDropDown="false" showErrorMessage="true" showInputMessage="true" sqref="A15 K15 P54 S54:S55 Z54 AC54 S56 T57 S58 P96:Q96 H115 K115 R115 U115 S119 T120 H148 K148 R148 U148 S151 T152 S153 D209:E209 G209:H209 J209:K209 S210 W211:W212" type="none">
      <formula1>0</formula1>
      <formula2>0</formula2>
    </dataValidation>
    <dataValidation allowBlank="true" operator="between" showDropDown="false" showErrorMessage="true" showInputMessage="true" sqref="B19 M19 X19" type="list">
      <formula1>"○,×"</formula1>
      <formula2>0</formula2>
    </dataValidation>
    <dataValidation allowBlank="true" operator="between" showDropDown="false" showErrorMessage="true" showInputMessage="true" sqref="L61:N61 L124:M124 L156:M156" type="list">
      <formula1>"令和,平成"</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5" manualBreakCount="5">
    <brk id="50" man="true" max="16383" min="0"/>
    <brk id="86" man="true" max="16383" min="0"/>
    <brk id="124" man="true" max="16383" min="0"/>
    <brk id="157" man="true" max="16383" min="0"/>
    <brk id="21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AH110"/>
  <sheetViews>
    <sheetView showFormulas="false" showGridLines="true" showRowColHeaders="true" showZeros="true" rightToLeft="false" tabSelected="false" showOutlineSymbols="true" defaultGridColor="true" view="pageBreakPreview" topLeftCell="A1" colorId="64" zoomScale="55" zoomScaleNormal="85" zoomScalePageLayoutView="55" workbookViewId="0">
      <selection pane="topLeft" activeCell="A6" activeCellId="0" sqref="A6"/>
    </sheetView>
  </sheetViews>
  <sheetFormatPr defaultRowHeight="13.2" outlineLevelRow="0" outlineLevelCol="0"/>
  <cols>
    <col collapsed="false" customWidth="true" hidden="false" outlineLevel="0" max="1" min="1" style="0" width="3.66"/>
    <col collapsed="false" customWidth="true" hidden="false" outlineLevel="0" max="11" min="2" style="0" width="2.66"/>
    <col collapsed="false" customWidth="true" hidden="false" outlineLevel="0" max="12" min="12" style="0" width="20.77"/>
    <col collapsed="false" customWidth="true" hidden="false" outlineLevel="0" max="13" min="13" style="0" width="11.22"/>
    <col collapsed="false" customWidth="true" hidden="false" outlineLevel="0" max="14" min="14" style="0" width="13.88"/>
    <col collapsed="false" customWidth="true" hidden="false" outlineLevel="0" max="16" min="15" style="0" width="31.21"/>
    <col collapsed="false" customWidth="true" hidden="false" outlineLevel="0" max="17" min="17" style="0" width="10.66"/>
    <col collapsed="false" customWidth="true" hidden="false" outlineLevel="0" max="20" min="18" style="0" width="10"/>
    <col collapsed="false" customWidth="true" hidden="false" outlineLevel="0" max="21" min="21" style="0" width="6.78"/>
    <col collapsed="false" customWidth="true" hidden="false" outlineLevel="0" max="22" min="22" style="0" width="4.22"/>
    <col collapsed="false" customWidth="true" hidden="false" outlineLevel="0" max="23" min="23" style="0" width="3.66"/>
    <col collapsed="false" customWidth="true" hidden="false" outlineLevel="0" max="24" min="24" style="0" width="3.11"/>
    <col collapsed="false" customWidth="true" hidden="false" outlineLevel="0" max="25" min="25" style="0" width="3.66"/>
    <col collapsed="false" customWidth="true" hidden="false" outlineLevel="0" max="26" min="26" style="0" width="7.88"/>
    <col collapsed="false" customWidth="true" hidden="false" outlineLevel="0" max="27" min="27" style="0" width="3.66"/>
    <col collapsed="false" customWidth="true" hidden="false" outlineLevel="0" max="28" min="28" style="0" width="3.11"/>
    <col collapsed="false" customWidth="true" hidden="false" outlineLevel="0" max="29" min="29" style="0" width="3.66"/>
    <col collapsed="false" customWidth="true" hidden="false" outlineLevel="0" max="30" min="30" style="0" width="3.11"/>
    <col collapsed="false" customWidth="true" hidden="false" outlineLevel="0" max="31" min="31" style="0" width="2.44"/>
    <col collapsed="false" customWidth="true" hidden="false" outlineLevel="0" max="32" min="32" style="0" width="3.45"/>
    <col collapsed="false" customWidth="true" hidden="false" outlineLevel="0" max="33" min="33" style="0" width="5.45"/>
    <col collapsed="false" customWidth="true" hidden="false" outlineLevel="0" max="34" min="34" style="0" width="14.22"/>
    <col collapsed="false" customWidth="true" hidden="false" outlineLevel="0" max="35" min="35" style="0" width="5.78"/>
    <col collapsed="false" customWidth="true" hidden="false" outlineLevel="0" max="1025" min="36" style="0" width="2.44"/>
  </cols>
  <sheetData>
    <row r="1" customFormat="false" ht="21" hidden="false" customHeight="true" outlineLevel="0" collapsed="false">
      <c r="A1" s="74" t="s">
        <v>363</v>
      </c>
      <c r="B1" s="4"/>
      <c r="C1" s="4"/>
      <c r="D1" s="4"/>
      <c r="E1" s="4"/>
      <c r="F1" s="4"/>
      <c r="G1" s="74" t="s">
        <v>364</v>
      </c>
      <c r="H1" s="4"/>
      <c r="I1" s="4"/>
      <c r="J1" s="4"/>
      <c r="K1" s="4"/>
      <c r="L1" s="4"/>
      <c r="M1" s="4"/>
      <c r="N1" s="4"/>
      <c r="O1" s="4"/>
      <c r="P1" s="4"/>
      <c r="Q1" s="4"/>
      <c r="R1" s="4"/>
      <c r="S1" s="4"/>
      <c r="T1" s="4"/>
      <c r="U1" s="4"/>
      <c r="V1" s="4"/>
      <c r="W1" s="4"/>
      <c r="X1" s="4"/>
      <c r="Y1" s="4"/>
      <c r="Z1" s="4"/>
      <c r="AA1" s="4"/>
      <c r="AB1" s="4"/>
      <c r="AC1" s="4"/>
      <c r="AD1" s="4"/>
      <c r="AE1" s="4"/>
      <c r="AF1" s="4"/>
      <c r="AG1" s="4"/>
      <c r="AH1" s="4"/>
    </row>
    <row r="2" customFormat="false" ht="21" hidden="false" customHeight="true" outlineLevel="0" collapsed="false">
      <c r="A2" s="4"/>
      <c r="B2" s="74"/>
      <c r="C2" s="74"/>
      <c r="D2" s="74"/>
      <c r="E2" s="74"/>
      <c r="F2" s="74"/>
      <c r="G2" s="74"/>
      <c r="H2" s="74"/>
      <c r="I2" s="74"/>
      <c r="J2" s="74"/>
      <c r="K2" s="74"/>
      <c r="L2" s="74"/>
      <c r="M2" s="74"/>
      <c r="N2" s="74"/>
      <c r="O2" s="74"/>
      <c r="P2" s="74"/>
      <c r="Q2" s="74"/>
      <c r="R2" s="74"/>
      <c r="S2" s="74"/>
      <c r="T2" s="74"/>
      <c r="U2" s="74"/>
      <c r="V2" s="74"/>
      <c r="W2" s="4"/>
      <c r="X2" s="4"/>
      <c r="Y2" s="4"/>
      <c r="Z2" s="4"/>
      <c r="AA2" s="4"/>
      <c r="AB2" s="608"/>
      <c r="AC2" s="608"/>
      <c r="AD2" s="608"/>
      <c r="AE2" s="608"/>
      <c r="AF2" s="608"/>
      <c r="AG2" s="608"/>
      <c r="AH2" s="608"/>
    </row>
    <row r="3" customFormat="false" ht="27" hidden="false" customHeight="true" outlineLevel="0" collapsed="false">
      <c r="A3" s="609" t="s">
        <v>12</v>
      </c>
      <c r="B3" s="609"/>
      <c r="C3" s="609"/>
      <c r="D3" s="610" t="str">
        <f aca="false">IF(基本情報入力シート!M38="","",基本情報入力シート!M38)</f>
        <v>○○ケアサービス</v>
      </c>
      <c r="E3" s="610"/>
      <c r="F3" s="610"/>
      <c r="G3" s="610"/>
      <c r="H3" s="610"/>
      <c r="I3" s="610"/>
      <c r="J3" s="610"/>
      <c r="K3" s="610"/>
      <c r="L3" s="610"/>
      <c r="M3" s="610"/>
      <c r="N3" s="610"/>
      <c r="O3" s="610"/>
      <c r="P3" s="3"/>
      <c r="Q3" s="611"/>
      <c r="R3" s="611"/>
      <c r="S3" s="4"/>
      <c r="T3" s="4"/>
      <c r="U3" s="4"/>
      <c r="V3" s="611"/>
      <c r="W3" s="4"/>
      <c r="X3" s="4"/>
      <c r="Y3" s="4"/>
      <c r="Z3" s="4"/>
      <c r="AA3" s="4"/>
      <c r="AB3" s="4"/>
      <c r="AC3" s="4"/>
      <c r="AD3" s="4"/>
      <c r="AE3" s="4"/>
      <c r="AF3" s="4"/>
      <c r="AG3" s="4"/>
      <c r="AH3" s="4"/>
    </row>
    <row r="4" customFormat="false" ht="21" hidden="false" customHeight="true" outlineLevel="0" collapsed="false">
      <c r="A4" s="612"/>
      <c r="B4" s="612"/>
      <c r="C4" s="612"/>
      <c r="D4" s="613"/>
      <c r="E4" s="613"/>
      <c r="F4" s="613"/>
      <c r="G4" s="613"/>
      <c r="H4" s="613"/>
      <c r="I4" s="613"/>
      <c r="J4" s="613"/>
      <c r="K4" s="613"/>
      <c r="L4" s="613"/>
      <c r="M4" s="613"/>
      <c r="N4" s="613"/>
      <c r="O4" s="613"/>
      <c r="P4" s="613"/>
      <c r="Q4" s="611"/>
      <c r="R4" s="611"/>
      <c r="S4" s="4"/>
      <c r="T4" s="4"/>
      <c r="U4" s="4"/>
      <c r="V4" s="611"/>
      <c r="W4" s="4"/>
      <c r="X4" s="4"/>
      <c r="Y4" s="4"/>
      <c r="Z4" s="4"/>
      <c r="AA4" s="4"/>
      <c r="AB4" s="4"/>
      <c r="AC4" s="4"/>
      <c r="AD4" s="4"/>
      <c r="AE4" s="4"/>
      <c r="AF4" s="4"/>
      <c r="AG4" s="4"/>
      <c r="AH4" s="4"/>
    </row>
    <row r="5" customFormat="false" ht="27.75" hidden="false" customHeight="true" outlineLevel="0" collapsed="false">
      <c r="A5" s="614" t="s">
        <v>365</v>
      </c>
      <c r="B5" s="614"/>
      <c r="C5" s="614"/>
      <c r="D5" s="614"/>
      <c r="E5" s="614"/>
      <c r="F5" s="614"/>
      <c r="G5" s="614"/>
      <c r="H5" s="614"/>
      <c r="I5" s="614"/>
      <c r="J5" s="614"/>
      <c r="K5" s="614"/>
      <c r="L5" s="614"/>
      <c r="M5" s="614"/>
      <c r="N5" s="614"/>
      <c r="O5" s="615" t="n">
        <f aca="false">IF(SUM(AH11:AH110)=0,"",SUM(AH11:AH110))</f>
        <v>36881244</v>
      </c>
      <c r="P5" s="613"/>
      <c r="Q5" s="611"/>
      <c r="R5" s="611"/>
      <c r="S5" s="4"/>
      <c r="T5" s="4"/>
      <c r="U5" s="4"/>
      <c r="V5" s="611"/>
      <c r="W5" s="4"/>
      <c r="X5" s="4"/>
      <c r="Y5" s="4"/>
      <c r="Z5" s="4"/>
      <c r="AA5" s="4"/>
      <c r="AB5" s="4"/>
      <c r="AC5" s="4"/>
      <c r="AD5" s="4"/>
      <c r="AE5" s="4"/>
      <c r="AF5" s="4"/>
      <c r="AG5" s="4"/>
      <c r="AH5" s="4"/>
    </row>
    <row r="6" customFormat="false" ht="21" hidden="false" customHeight="true" outlineLevel="0" collapsed="false">
      <c r="A6" s="4"/>
      <c r="B6" s="4"/>
      <c r="C6" s="4"/>
      <c r="D6" s="4"/>
      <c r="E6" s="4"/>
      <c r="F6" s="4"/>
      <c r="G6" s="4"/>
      <c r="H6" s="4"/>
      <c r="I6" s="4"/>
      <c r="J6" s="4"/>
      <c r="K6" s="4"/>
      <c r="L6" s="4"/>
      <c r="M6" s="4"/>
      <c r="N6" s="4"/>
      <c r="O6" s="4"/>
      <c r="P6" s="4"/>
      <c r="Q6" s="616"/>
      <c r="R6" s="616"/>
      <c r="S6" s="4"/>
      <c r="T6" s="4"/>
      <c r="U6" s="4"/>
      <c r="V6" s="4"/>
      <c r="W6" s="4"/>
      <c r="X6" s="4"/>
      <c r="Y6" s="4"/>
      <c r="Z6" s="4"/>
      <c r="AA6" s="4"/>
      <c r="AB6" s="4"/>
      <c r="AC6" s="4"/>
      <c r="AD6" s="4"/>
      <c r="AE6" s="4"/>
      <c r="AF6" s="4"/>
      <c r="AG6" s="4"/>
      <c r="AH6" s="617"/>
    </row>
    <row r="7" customFormat="false" ht="18" hidden="false" customHeight="true" outlineLevel="0" collapsed="false">
      <c r="A7" s="618"/>
      <c r="B7" s="619" t="s">
        <v>41</v>
      </c>
      <c r="C7" s="619"/>
      <c r="D7" s="619"/>
      <c r="E7" s="619"/>
      <c r="F7" s="619"/>
      <c r="G7" s="619"/>
      <c r="H7" s="619"/>
      <c r="I7" s="619"/>
      <c r="J7" s="619"/>
      <c r="K7" s="619"/>
      <c r="L7" s="619" t="s">
        <v>42</v>
      </c>
      <c r="M7" s="620"/>
      <c r="N7" s="621"/>
      <c r="O7" s="622" t="s">
        <v>44</v>
      </c>
      <c r="P7" s="623" t="s">
        <v>45</v>
      </c>
      <c r="Q7" s="624" t="s">
        <v>366</v>
      </c>
      <c r="R7" s="625" t="s">
        <v>367</v>
      </c>
      <c r="S7" s="626" t="s">
        <v>107</v>
      </c>
      <c r="T7" s="627"/>
      <c r="U7" s="627"/>
      <c r="V7" s="627"/>
      <c r="W7" s="627"/>
      <c r="X7" s="627"/>
      <c r="Y7" s="627"/>
      <c r="Z7" s="627"/>
      <c r="AA7" s="627"/>
      <c r="AB7" s="627"/>
      <c r="AC7" s="627"/>
      <c r="AD7" s="627"/>
      <c r="AE7" s="627"/>
      <c r="AF7" s="627"/>
      <c r="AG7" s="627"/>
      <c r="AH7" s="628"/>
    </row>
    <row r="8" customFormat="false" ht="13.5" hidden="false" customHeight="true" outlineLevel="0" collapsed="false">
      <c r="A8" s="618"/>
      <c r="B8" s="619"/>
      <c r="C8" s="619"/>
      <c r="D8" s="619"/>
      <c r="E8" s="619"/>
      <c r="F8" s="619"/>
      <c r="G8" s="619"/>
      <c r="H8" s="619"/>
      <c r="I8" s="619"/>
      <c r="J8" s="619"/>
      <c r="K8" s="619"/>
      <c r="L8" s="619"/>
      <c r="M8" s="629"/>
      <c r="N8" s="630"/>
      <c r="O8" s="622"/>
      <c r="P8" s="623"/>
      <c r="Q8" s="624"/>
      <c r="R8" s="625"/>
      <c r="S8" s="631" t="s">
        <v>368</v>
      </c>
      <c r="T8" s="632" t="s">
        <v>369</v>
      </c>
      <c r="U8" s="633" t="s">
        <v>370</v>
      </c>
      <c r="V8" s="624" t="s">
        <v>371</v>
      </c>
      <c r="W8" s="624"/>
      <c r="X8" s="624"/>
      <c r="Y8" s="624"/>
      <c r="Z8" s="624"/>
      <c r="AA8" s="624"/>
      <c r="AB8" s="624"/>
      <c r="AC8" s="624"/>
      <c r="AD8" s="624"/>
      <c r="AE8" s="624"/>
      <c r="AF8" s="624"/>
      <c r="AG8" s="624"/>
      <c r="AH8" s="634" t="s">
        <v>372</v>
      </c>
    </row>
    <row r="9" customFormat="false" ht="112.5" hidden="false" customHeight="true" outlineLevel="0" collapsed="false">
      <c r="A9" s="618"/>
      <c r="B9" s="619"/>
      <c r="C9" s="619"/>
      <c r="D9" s="619"/>
      <c r="E9" s="619"/>
      <c r="F9" s="619"/>
      <c r="G9" s="619"/>
      <c r="H9" s="619"/>
      <c r="I9" s="619"/>
      <c r="J9" s="619"/>
      <c r="K9" s="619"/>
      <c r="L9" s="619"/>
      <c r="M9" s="635" t="s">
        <v>48</v>
      </c>
      <c r="N9" s="635" t="s">
        <v>49</v>
      </c>
      <c r="O9" s="622"/>
      <c r="P9" s="623"/>
      <c r="Q9" s="624"/>
      <c r="R9" s="625"/>
      <c r="S9" s="631"/>
      <c r="T9" s="632"/>
      <c r="U9" s="633"/>
      <c r="V9" s="624"/>
      <c r="W9" s="624"/>
      <c r="X9" s="624"/>
      <c r="Y9" s="624"/>
      <c r="Z9" s="624"/>
      <c r="AA9" s="624"/>
      <c r="AB9" s="624"/>
      <c r="AC9" s="624"/>
      <c r="AD9" s="624"/>
      <c r="AE9" s="624"/>
      <c r="AF9" s="624"/>
      <c r="AG9" s="624"/>
      <c r="AH9" s="634"/>
    </row>
    <row r="10" customFormat="false" ht="14.4" hidden="false" customHeight="false" outlineLevel="0" collapsed="false">
      <c r="A10" s="636"/>
      <c r="B10" s="637"/>
      <c r="C10" s="638"/>
      <c r="D10" s="638"/>
      <c r="E10" s="638"/>
      <c r="F10" s="638"/>
      <c r="G10" s="638"/>
      <c r="H10" s="638"/>
      <c r="I10" s="638"/>
      <c r="J10" s="638"/>
      <c r="K10" s="639"/>
      <c r="L10" s="640"/>
      <c r="M10" s="640"/>
      <c r="N10" s="640"/>
      <c r="O10" s="641"/>
      <c r="P10" s="642"/>
      <c r="Q10" s="643"/>
      <c r="R10" s="644"/>
      <c r="S10" s="645"/>
      <c r="T10" s="646"/>
      <c r="U10" s="647"/>
      <c r="V10" s="648"/>
      <c r="W10" s="649"/>
      <c r="X10" s="649"/>
      <c r="Y10" s="649"/>
      <c r="Z10" s="649"/>
      <c r="AA10" s="649"/>
      <c r="AB10" s="649"/>
      <c r="AC10" s="649"/>
      <c r="AD10" s="649"/>
      <c r="AE10" s="649"/>
      <c r="AF10" s="649"/>
      <c r="AG10" s="649"/>
      <c r="AH10" s="644"/>
    </row>
    <row r="11" customFormat="false" ht="36.75" hidden="false" customHeight="true" outlineLevel="0" collapsed="false">
      <c r="A11" s="650" t="n">
        <v>1</v>
      </c>
      <c r="B11" s="651" t="str">
        <f aca="false">IF(基本情報入力シート!C54="","",基本情報入力シート!C54)</f>
        <v>1334567890</v>
      </c>
      <c r="C11" s="651"/>
      <c r="D11" s="651"/>
      <c r="E11" s="651"/>
      <c r="F11" s="651"/>
      <c r="G11" s="651"/>
      <c r="H11" s="651"/>
      <c r="I11" s="651"/>
      <c r="J11" s="651"/>
      <c r="K11" s="651"/>
      <c r="L11" s="652" t="str">
        <f aca="false">IF(基本情報入力シート!M54="","",基本情報入力シート!M54)</f>
        <v>東京都</v>
      </c>
      <c r="M11" s="652" t="str">
        <f aca="false">IF(基本情報入力シート!R54="","",基本情報入力シート!R54)</f>
        <v>東京都</v>
      </c>
      <c r="N11" s="652" t="str">
        <f aca="false">IF(基本情報入力シート!W54="","",基本情報入力シート!W54)</f>
        <v>千代田区</v>
      </c>
      <c r="O11" s="650" t="str">
        <f aca="false">IF(基本情報入力シート!X54="","",基本情報入力シート!X54)</f>
        <v>介護保険事業所名称０１</v>
      </c>
      <c r="P11" s="653" t="str">
        <f aca="false">IF(基本情報入力シート!Y54="","",基本情報入力シート!Y54)</f>
        <v>訪問介護</v>
      </c>
      <c r="Q11" s="654" t="n">
        <f aca="false">IF(基本情報入力シート!Z54="","",基本情報入力シート!Z54)</f>
        <v>225000</v>
      </c>
      <c r="R11" s="655" t="n">
        <f aca="false">IF(基本情報入力シート!AA54="","",基本情報入力シート!AA54)</f>
        <v>11.4</v>
      </c>
      <c r="S11" s="656" t="s">
        <v>373</v>
      </c>
      <c r="T11" s="657" t="s">
        <v>374</v>
      </c>
      <c r="U11" s="658" t="e">
        <f aca="false">IF(P11="","",VLOOKUP(P11,))</f>
        <v>#N/A</v>
      </c>
      <c r="V11" s="87" t="s">
        <v>98</v>
      </c>
      <c r="W11" s="659" t="n">
        <v>5</v>
      </c>
      <c r="X11" s="88" t="s">
        <v>129</v>
      </c>
      <c r="Y11" s="659" t="n">
        <v>4</v>
      </c>
      <c r="Z11" s="660" t="s">
        <v>375</v>
      </c>
      <c r="AA11" s="661" t="n">
        <v>6</v>
      </c>
      <c r="AB11" s="88" t="s">
        <v>129</v>
      </c>
      <c r="AC11" s="661" t="n">
        <v>3</v>
      </c>
      <c r="AD11" s="88" t="s">
        <v>130</v>
      </c>
      <c r="AE11" s="662" t="s">
        <v>141</v>
      </c>
      <c r="AF11" s="663" t="n">
        <f aca="false">IF(W11&gt;=1,(AA11*12+AC11)-(W11*12+Y11)+1,"")</f>
        <v>12</v>
      </c>
      <c r="AG11" s="88" t="s">
        <v>376</v>
      </c>
      <c r="AH11" s="664" t="n">
        <f aca="false">IFERROR(ROUNDDOWN(ROUND(Q11*U11,0)*R11,0)*AF11,"")</f>
        <v>3078000</v>
      </c>
    </row>
    <row r="12" customFormat="false" ht="36.75" hidden="false" customHeight="true" outlineLevel="0" collapsed="false">
      <c r="A12" s="650" t="n">
        <f aca="false">A11+1</f>
        <v>2</v>
      </c>
      <c r="B12" s="651" t="n">
        <f aca="false">IF(基本情報入力シート!C55="","",基本情報入力シート!C55)</f>
        <v>1334567890</v>
      </c>
      <c r="C12" s="651"/>
      <c r="D12" s="651"/>
      <c r="E12" s="651"/>
      <c r="F12" s="651"/>
      <c r="G12" s="651"/>
      <c r="H12" s="651"/>
      <c r="I12" s="651"/>
      <c r="J12" s="651"/>
      <c r="K12" s="651"/>
      <c r="L12" s="652" t="str">
        <f aca="false">IF(基本情報入力シート!M55="","",基本情報入力シート!M55)</f>
        <v>千代田区・中央区・港区</v>
      </c>
      <c r="M12" s="652" t="str">
        <f aca="false">IF(基本情報入力シート!R55="","",基本情報入力シート!R55)</f>
        <v>東京都</v>
      </c>
      <c r="N12" s="652" t="str">
        <f aca="false">IF(基本情報入力シート!W55="","",基本情報入力シート!W55)</f>
        <v>千代田区</v>
      </c>
      <c r="O12" s="650" t="str">
        <f aca="false">IF(基本情報入力シート!X55="","",基本情報入力シート!X55)</f>
        <v>介護保険事業所名称０１</v>
      </c>
      <c r="P12" s="653" t="str">
        <f aca="false">IF(基本情報入力シート!Y55="","",基本情報入力シート!Y55)</f>
        <v>訪問型サービス（総合事業）</v>
      </c>
      <c r="Q12" s="654" t="n">
        <f aca="false">IF(基本情報入力シート!Z55="","",基本情報入力シート!Z55)</f>
        <v>95000</v>
      </c>
      <c r="R12" s="655" t="n">
        <f aca="false">IF(基本情報入力シート!AA55="","",基本情報入力シート!AA55)</f>
        <v>11.4</v>
      </c>
      <c r="S12" s="656" t="s">
        <v>373</v>
      </c>
      <c r="T12" s="657" t="s">
        <v>374</v>
      </c>
      <c r="U12" s="658" t="e">
        <f aca="false">IF(P12="","",VLOOKUP(P12,))</f>
        <v>#N/A</v>
      </c>
      <c r="V12" s="87" t="s">
        <v>98</v>
      </c>
      <c r="W12" s="659" t="n">
        <v>5</v>
      </c>
      <c r="X12" s="88" t="s">
        <v>129</v>
      </c>
      <c r="Y12" s="659" t="n">
        <v>4</v>
      </c>
      <c r="Z12" s="660" t="s">
        <v>375</v>
      </c>
      <c r="AA12" s="661" t="n">
        <v>6</v>
      </c>
      <c r="AB12" s="88" t="s">
        <v>129</v>
      </c>
      <c r="AC12" s="661" t="n">
        <v>3</v>
      </c>
      <c r="AD12" s="88" t="s">
        <v>130</v>
      </c>
      <c r="AE12" s="662" t="s">
        <v>141</v>
      </c>
      <c r="AF12" s="663" t="n">
        <f aca="false">IF(W12&gt;=1,(AA12*12+AC12)-(W12*12+Y12)+1,"")</f>
        <v>12</v>
      </c>
      <c r="AG12" s="88" t="s">
        <v>376</v>
      </c>
      <c r="AH12" s="664" t="str">
        <f aca="false">IFERROR(ROUNDDOWN(ROUND(Q12*U12,0)*R12,0)*AF12,"")</f>
        <v/>
      </c>
    </row>
    <row r="13" customFormat="false" ht="36.75" hidden="false" customHeight="true" outlineLevel="0" collapsed="false">
      <c r="A13" s="650" t="n">
        <f aca="false">A12+1</f>
        <v>3</v>
      </c>
      <c r="B13" s="651" t="n">
        <f aca="false">IF(基本情報入力シート!C56="","",基本情報入力シート!C56)</f>
        <v>1334567891</v>
      </c>
      <c r="C13" s="651"/>
      <c r="D13" s="651"/>
      <c r="E13" s="651"/>
      <c r="F13" s="651"/>
      <c r="G13" s="651"/>
      <c r="H13" s="651"/>
      <c r="I13" s="651"/>
      <c r="J13" s="651"/>
      <c r="K13" s="651"/>
      <c r="L13" s="652" t="str">
        <f aca="false">IF(基本情報入力シート!M56="","",基本情報入力シート!M56)</f>
        <v>東京都</v>
      </c>
      <c r="M13" s="652" t="str">
        <f aca="false">IF(基本情報入力シート!R56="","",基本情報入力シート!R56)</f>
        <v>東京都</v>
      </c>
      <c r="N13" s="652" t="str">
        <f aca="false">IF(基本情報入力シート!W56="","",基本情報入力シート!W56)</f>
        <v>豊島区</v>
      </c>
      <c r="O13" s="650" t="str">
        <f aca="false">IF(基本情報入力シート!X56="","",基本情報入力シート!X56)</f>
        <v>介護保険事業所名称０２</v>
      </c>
      <c r="P13" s="653" t="str">
        <f aca="false">IF(基本情報入力シート!Y56="","",基本情報入力シート!Y56)</f>
        <v>通所介護</v>
      </c>
      <c r="Q13" s="654" t="n">
        <f aca="false">IF(基本情報入力シート!Z56="","",基本情報入力シート!Z56)</f>
        <v>385000</v>
      </c>
      <c r="R13" s="655" t="n">
        <f aca="false">IF(基本情報入力シート!AA56="","",基本情報入力シート!AA56)</f>
        <v>10.9</v>
      </c>
      <c r="S13" s="656" t="s">
        <v>373</v>
      </c>
      <c r="T13" s="657" t="s">
        <v>374</v>
      </c>
      <c r="U13" s="658" t="e">
        <f aca="false">IF(P13="","",VLOOKUP(P13,))</f>
        <v>#N/A</v>
      </c>
      <c r="V13" s="87" t="s">
        <v>98</v>
      </c>
      <c r="W13" s="659" t="n">
        <v>5</v>
      </c>
      <c r="X13" s="88" t="s">
        <v>129</v>
      </c>
      <c r="Y13" s="659" t="n">
        <v>4</v>
      </c>
      <c r="Z13" s="660" t="s">
        <v>375</v>
      </c>
      <c r="AA13" s="661" t="n">
        <v>6</v>
      </c>
      <c r="AB13" s="88" t="s">
        <v>129</v>
      </c>
      <c r="AC13" s="661" t="n">
        <v>3</v>
      </c>
      <c r="AD13" s="88" t="s">
        <v>130</v>
      </c>
      <c r="AE13" s="662" t="s">
        <v>141</v>
      </c>
      <c r="AF13" s="663" t="n">
        <f aca="false">IF(W13&gt;=1,(AA13*12+AC13)-(W13*12+Y13)+1,"")</f>
        <v>12</v>
      </c>
      <c r="AG13" s="88" t="s">
        <v>376</v>
      </c>
      <c r="AH13" s="664" t="str">
        <f aca="false">IFERROR(ROUNDDOWN(ROUND(Q13*U13,0)*R13,0)*AF13,"")</f>
        <v/>
      </c>
    </row>
    <row r="14" customFormat="false" ht="36.75" hidden="false" customHeight="true" outlineLevel="0" collapsed="false">
      <c r="A14" s="650" t="n">
        <f aca="false">A13+1</f>
        <v>4</v>
      </c>
      <c r="B14" s="651" t="n">
        <f aca="false">IF(基本情報入力シート!C57="","",基本情報入力シート!C57)</f>
        <v>1334567892</v>
      </c>
      <c r="C14" s="651"/>
      <c r="D14" s="651"/>
      <c r="E14" s="651"/>
      <c r="F14" s="651"/>
      <c r="G14" s="651"/>
      <c r="H14" s="651"/>
      <c r="I14" s="651"/>
      <c r="J14" s="651"/>
      <c r="K14" s="651"/>
      <c r="L14" s="652" t="str">
        <f aca="false">IF(基本情報入力シート!M57="","",基本情報入力シート!M57)</f>
        <v>横浜市</v>
      </c>
      <c r="M14" s="652" t="str">
        <f aca="false">IF(基本情報入力シート!R57="","",基本情報入力シート!R57)</f>
        <v>神奈川県</v>
      </c>
      <c r="N14" s="652" t="str">
        <f aca="false">IF(基本情報入力シート!W57="","",基本情報入力シート!W57)</f>
        <v>横浜市</v>
      </c>
      <c r="O14" s="650" t="str">
        <f aca="false">IF(基本情報入力シート!X57="","",基本情報入力シート!X57)</f>
        <v>介護保険事業所名称０３</v>
      </c>
      <c r="P14" s="653" t="str">
        <f aca="false">IF(基本情報入力シート!Y57="","",基本情報入力シート!Y57)</f>
        <v>（介護予防）小規模多機能型居宅介護</v>
      </c>
      <c r="Q14" s="654" t="n">
        <f aca="false">IF(基本情報入力シート!Z57="","",基本情報入力シート!Z57)</f>
        <v>425000</v>
      </c>
      <c r="R14" s="655" t="n">
        <f aca="false">IF(基本情報入力シート!AA57="","",基本情報入力シート!AA57)</f>
        <v>10.88</v>
      </c>
      <c r="S14" s="656" t="s">
        <v>377</v>
      </c>
      <c r="T14" s="657" t="s">
        <v>378</v>
      </c>
      <c r="U14" s="658" t="e">
        <f aca="false">IF(P14="","",VLOOKUP(P14,))</f>
        <v>#N/A</v>
      </c>
      <c r="V14" s="87" t="s">
        <v>98</v>
      </c>
      <c r="W14" s="659" t="n">
        <v>5</v>
      </c>
      <c r="X14" s="88" t="s">
        <v>129</v>
      </c>
      <c r="Y14" s="659" t="n">
        <v>4</v>
      </c>
      <c r="Z14" s="660" t="s">
        <v>375</v>
      </c>
      <c r="AA14" s="661" t="n">
        <v>6</v>
      </c>
      <c r="AB14" s="88" t="s">
        <v>129</v>
      </c>
      <c r="AC14" s="661" t="n">
        <v>3</v>
      </c>
      <c r="AD14" s="88" t="s">
        <v>130</v>
      </c>
      <c r="AE14" s="662" t="s">
        <v>141</v>
      </c>
      <c r="AF14" s="663" t="n">
        <f aca="false">IF(W14&gt;=1,(AA14*12+AC14)-(W14*12+Y14)+1,"")</f>
        <v>12</v>
      </c>
      <c r="AG14" s="88" t="s">
        <v>376</v>
      </c>
      <c r="AH14" s="664" t="str">
        <f aca="false">IFERROR(ROUNDDOWN(ROUND(Q14*U14,0)*R14,0)*AF14,"")</f>
        <v/>
      </c>
    </row>
    <row r="15" customFormat="false" ht="36.75" hidden="false" customHeight="true" outlineLevel="0" collapsed="false">
      <c r="A15" s="650" t="n">
        <f aca="false">A14+1</f>
        <v>5</v>
      </c>
      <c r="B15" s="651" t="n">
        <f aca="false">IF(基本情報入力シート!C58="","",基本情報入力シート!C58)</f>
        <v>1334567893</v>
      </c>
      <c r="C15" s="651"/>
      <c r="D15" s="651"/>
      <c r="E15" s="651"/>
      <c r="F15" s="651"/>
      <c r="G15" s="651"/>
      <c r="H15" s="651"/>
      <c r="I15" s="651"/>
      <c r="J15" s="651"/>
      <c r="K15" s="651"/>
      <c r="L15" s="652" t="str">
        <f aca="false">IF(基本情報入力シート!M58="","",基本情報入力シート!M58)</f>
        <v>千葉県</v>
      </c>
      <c r="M15" s="652" t="str">
        <f aca="false">IF(基本情報入力シート!R58="","",基本情報入力シート!R58)</f>
        <v>千葉県</v>
      </c>
      <c r="N15" s="652" t="str">
        <f aca="false">IF(基本情報入力シート!W58="","",基本情報入力シート!W58)</f>
        <v>千葉市</v>
      </c>
      <c r="O15" s="650" t="str">
        <f aca="false">IF(基本情報入力シート!X58="","",基本情報入力シート!X58)</f>
        <v>介護保険事業所名称０４</v>
      </c>
      <c r="P15" s="653" t="str">
        <f aca="false">IF(基本情報入力シート!Y58="","",基本情報入力シート!Y58)</f>
        <v>介護老人福祉施設</v>
      </c>
      <c r="Q15" s="654" t="n">
        <f aca="false">IF(基本情報入力シート!Z58="","",基本情報入力シート!Z58)</f>
        <v>2135000</v>
      </c>
      <c r="R15" s="655" t="n">
        <f aca="false">IF(基本情報入力シート!AA58="","",基本情報入力シート!AA58)</f>
        <v>10.68</v>
      </c>
      <c r="S15" s="656" t="s">
        <v>373</v>
      </c>
      <c r="T15" s="657" t="s">
        <v>378</v>
      </c>
      <c r="U15" s="658" t="e">
        <f aca="false">IF(P15="","",VLOOKUP(P15,))</f>
        <v>#N/A</v>
      </c>
      <c r="V15" s="87" t="s">
        <v>98</v>
      </c>
      <c r="W15" s="659" t="n">
        <v>5</v>
      </c>
      <c r="X15" s="88" t="s">
        <v>129</v>
      </c>
      <c r="Y15" s="659" t="n">
        <v>4</v>
      </c>
      <c r="Z15" s="660" t="s">
        <v>375</v>
      </c>
      <c r="AA15" s="661" t="n">
        <v>6</v>
      </c>
      <c r="AB15" s="88" t="s">
        <v>129</v>
      </c>
      <c r="AC15" s="661" t="n">
        <v>3</v>
      </c>
      <c r="AD15" s="88" t="s">
        <v>130</v>
      </c>
      <c r="AE15" s="662" t="s">
        <v>141</v>
      </c>
      <c r="AF15" s="663" t="n">
        <f aca="false">IF(W15&gt;=1,(AA15*12+AC15)-(W15*12+Y15)+1,"")</f>
        <v>12</v>
      </c>
      <c r="AG15" s="88" t="s">
        <v>376</v>
      </c>
      <c r="AH15" s="664" t="str">
        <f aca="false">IFERROR(ROUNDDOWN(ROUND(Q15*U15,0)*R15,0)*AF15,"")</f>
        <v/>
      </c>
    </row>
    <row r="16" customFormat="false" ht="36.75" hidden="false" customHeight="true" outlineLevel="0" collapsed="false">
      <c r="A16" s="650" t="n">
        <f aca="false">A15+1</f>
        <v>6</v>
      </c>
      <c r="B16" s="651" t="n">
        <f aca="false">IF(基本情報入力シート!C59="","",基本情報入力シート!C59)</f>
        <v>1334567893</v>
      </c>
      <c r="C16" s="651"/>
      <c r="D16" s="651"/>
      <c r="E16" s="651"/>
      <c r="F16" s="651"/>
      <c r="G16" s="651"/>
      <c r="H16" s="651"/>
      <c r="I16" s="651"/>
      <c r="J16" s="651"/>
      <c r="K16" s="651"/>
      <c r="L16" s="652" t="str">
        <f aca="false">IF(基本情報入力シート!M59="","",基本情報入力シート!M59)</f>
        <v>千葉県</v>
      </c>
      <c r="M16" s="652" t="str">
        <f aca="false">IF(基本情報入力シート!R59="","",基本情報入力シート!R59)</f>
        <v>千葉県</v>
      </c>
      <c r="N16" s="652" t="str">
        <f aca="false">IF(基本情報入力シート!W59="","",基本情報入力シート!W59)</f>
        <v>千葉市</v>
      </c>
      <c r="O16" s="650" t="str">
        <f aca="false">IF(基本情報入力シート!X59="","",基本情報入力シート!X59)</f>
        <v>介護保険事業所名称０４</v>
      </c>
      <c r="P16" s="653" t="str">
        <f aca="false">IF(基本情報入力シート!Y59="","",基本情報入力シート!Y59)</f>
        <v>（介護予防）短期入所生活介護</v>
      </c>
      <c r="Q16" s="654" t="n">
        <f aca="false">IF(基本情報入力シート!Z59="","",基本情報入力シート!Z59)</f>
        <v>185000</v>
      </c>
      <c r="R16" s="655" t="n">
        <f aca="false">IF(基本情報入力シート!AA59="","",基本情報入力シート!AA59)</f>
        <v>10.68</v>
      </c>
      <c r="S16" s="656" t="s">
        <v>373</v>
      </c>
      <c r="T16" s="657" t="s">
        <v>378</v>
      </c>
      <c r="U16" s="658" t="e">
        <f aca="false">IF(P16="","",VLOOKUP(P16,))</f>
        <v>#N/A</v>
      </c>
      <c r="V16" s="87" t="s">
        <v>98</v>
      </c>
      <c r="W16" s="659" t="n">
        <v>5</v>
      </c>
      <c r="X16" s="88" t="s">
        <v>129</v>
      </c>
      <c r="Y16" s="659" t="n">
        <v>4</v>
      </c>
      <c r="Z16" s="660" t="s">
        <v>375</v>
      </c>
      <c r="AA16" s="661" t="n">
        <v>6</v>
      </c>
      <c r="AB16" s="88" t="s">
        <v>129</v>
      </c>
      <c r="AC16" s="661" t="n">
        <v>3</v>
      </c>
      <c r="AD16" s="88" t="s">
        <v>130</v>
      </c>
      <c r="AE16" s="662" t="s">
        <v>141</v>
      </c>
      <c r="AF16" s="663" t="n">
        <f aca="false">IF(W16&gt;=1,(AA16*12+AC16)-(W16*12+Y16)+1,"")</f>
        <v>12</v>
      </c>
      <c r="AG16" s="88" t="s">
        <v>376</v>
      </c>
      <c r="AH16" s="664" t="str">
        <f aca="false">IFERROR(ROUNDDOWN(ROUND(Q16*U16,0)*R16,0)*AF16,"")</f>
        <v/>
      </c>
    </row>
    <row r="17" customFormat="false" ht="36.75" hidden="false" customHeight="true" outlineLevel="0" collapsed="false">
      <c r="A17" s="650" t="n">
        <f aca="false">A16+1</f>
        <v>7</v>
      </c>
      <c r="B17" s="651" t="str">
        <f aca="false">IF(基本情報入力シート!C60="","",基本情報入力シート!C60)</f>
        <v/>
      </c>
      <c r="C17" s="651"/>
      <c r="D17" s="651"/>
      <c r="E17" s="651"/>
      <c r="F17" s="651"/>
      <c r="G17" s="651"/>
      <c r="H17" s="651"/>
      <c r="I17" s="651"/>
      <c r="J17" s="651"/>
      <c r="K17" s="651"/>
      <c r="L17" s="652" t="str">
        <f aca="false">IF(基本情報入力シート!M60="","",基本情報入力シート!M60)</f>
        <v/>
      </c>
      <c r="M17" s="652" t="str">
        <f aca="false">IF(基本情報入力シート!R60="","",基本情報入力シート!R60)</f>
        <v/>
      </c>
      <c r="N17" s="652" t="str">
        <f aca="false">IF(基本情報入力シート!W60="","",基本情報入力シート!W60)</f>
        <v/>
      </c>
      <c r="O17" s="650" t="str">
        <f aca="false">IF(基本情報入力シート!X60="","",基本情報入力シート!X60)</f>
        <v/>
      </c>
      <c r="P17" s="653" t="str">
        <f aca="false">IF(基本情報入力シート!Y60="","",基本情報入力シート!Y60)</f>
        <v/>
      </c>
      <c r="Q17" s="654" t="str">
        <f aca="false">IF(基本情報入力シート!Z60="","",基本情報入力シート!Z60)</f>
        <v/>
      </c>
      <c r="R17" s="655" t="str">
        <f aca="false">IF(基本情報入力シート!AA60="","",基本情報入力シート!AA60)</f>
        <v/>
      </c>
      <c r="S17" s="656"/>
      <c r="T17" s="657"/>
      <c r="U17" s="658" t="e">
        <f aca="false">IF(P17="","",VLOOKUP(P17,))</f>
        <v>#N/A</v>
      </c>
      <c r="V17" s="87" t="s">
        <v>98</v>
      </c>
      <c r="W17" s="659"/>
      <c r="X17" s="88" t="s">
        <v>129</v>
      </c>
      <c r="Y17" s="659"/>
      <c r="Z17" s="660" t="s">
        <v>375</v>
      </c>
      <c r="AA17" s="661"/>
      <c r="AB17" s="88" t="s">
        <v>129</v>
      </c>
      <c r="AC17" s="661"/>
      <c r="AD17" s="88" t="s">
        <v>130</v>
      </c>
      <c r="AE17" s="662" t="s">
        <v>141</v>
      </c>
      <c r="AF17" s="663" t="str">
        <f aca="false">IF(W17&gt;=1,(AA17*12+AC17)-(W17*12+Y17)+1,"")</f>
        <v/>
      </c>
      <c r="AG17" s="88" t="s">
        <v>376</v>
      </c>
      <c r="AH17" s="664" t="str">
        <f aca="false">IFERROR(ROUNDDOWN(ROUND(Q17*U17,0)*R17,0)*AF17,"")</f>
        <v/>
      </c>
    </row>
    <row r="18" customFormat="false" ht="36.75" hidden="false" customHeight="true" outlineLevel="0" collapsed="false">
      <c r="A18" s="650" t="n">
        <f aca="false">A17+1</f>
        <v>8</v>
      </c>
      <c r="B18" s="651" t="str">
        <f aca="false">IF(基本情報入力シート!C61="","",基本情報入力シート!C61)</f>
        <v/>
      </c>
      <c r="C18" s="651"/>
      <c r="D18" s="651"/>
      <c r="E18" s="651"/>
      <c r="F18" s="651"/>
      <c r="G18" s="651"/>
      <c r="H18" s="651"/>
      <c r="I18" s="651"/>
      <c r="J18" s="651"/>
      <c r="K18" s="651"/>
      <c r="L18" s="652" t="str">
        <f aca="false">IF(基本情報入力シート!M61="","",基本情報入力シート!M61)</f>
        <v/>
      </c>
      <c r="M18" s="652" t="str">
        <f aca="false">IF(基本情報入力シート!R61="","",基本情報入力シート!R61)</f>
        <v/>
      </c>
      <c r="N18" s="652" t="str">
        <f aca="false">IF(基本情報入力シート!W61="","",基本情報入力シート!W61)</f>
        <v/>
      </c>
      <c r="O18" s="650" t="str">
        <f aca="false">IF(基本情報入力シート!X61="","",基本情報入力シート!X61)</f>
        <v/>
      </c>
      <c r="P18" s="653" t="str">
        <f aca="false">IF(基本情報入力シート!Y61="","",基本情報入力シート!Y61)</f>
        <v/>
      </c>
      <c r="Q18" s="654" t="str">
        <f aca="false">IF(基本情報入力シート!Z61="","",基本情報入力シート!Z61)</f>
        <v/>
      </c>
      <c r="R18" s="655" t="str">
        <f aca="false">IF(基本情報入力シート!AA61="","",基本情報入力シート!AA61)</f>
        <v/>
      </c>
      <c r="S18" s="656"/>
      <c r="T18" s="657"/>
      <c r="U18" s="658" t="e">
        <f aca="false">IF(P18="","",VLOOKUP(P18,))</f>
        <v>#N/A</v>
      </c>
      <c r="V18" s="87" t="s">
        <v>98</v>
      </c>
      <c r="W18" s="659"/>
      <c r="X18" s="88" t="s">
        <v>129</v>
      </c>
      <c r="Y18" s="659"/>
      <c r="Z18" s="660" t="s">
        <v>375</v>
      </c>
      <c r="AA18" s="661"/>
      <c r="AB18" s="88" t="s">
        <v>129</v>
      </c>
      <c r="AC18" s="661"/>
      <c r="AD18" s="88" t="s">
        <v>130</v>
      </c>
      <c r="AE18" s="662" t="s">
        <v>141</v>
      </c>
      <c r="AF18" s="663" t="str">
        <f aca="false">IF(W18&gt;=1,(AA18*12+AC18)-(W18*12+Y18)+1,"")</f>
        <v/>
      </c>
      <c r="AG18" s="88" t="s">
        <v>376</v>
      </c>
      <c r="AH18" s="664" t="str">
        <f aca="false">IFERROR(ROUNDDOWN(ROUND(Q18*U18,0)*R18,0)*AF18,"")</f>
        <v/>
      </c>
    </row>
    <row r="19" customFormat="false" ht="36.75" hidden="false" customHeight="true" outlineLevel="0" collapsed="false">
      <c r="A19" s="650" t="n">
        <f aca="false">A18+1</f>
        <v>9</v>
      </c>
      <c r="B19" s="651" t="str">
        <f aca="false">IF(基本情報入力シート!C62="","",基本情報入力シート!C62)</f>
        <v/>
      </c>
      <c r="C19" s="651"/>
      <c r="D19" s="651"/>
      <c r="E19" s="651"/>
      <c r="F19" s="651"/>
      <c r="G19" s="651"/>
      <c r="H19" s="651"/>
      <c r="I19" s="651"/>
      <c r="J19" s="651"/>
      <c r="K19" s="651"/>
      <c r="L19" s="652" t="str">
        <f aca="false">IF(基本情報入力シート!M62="","",基本情報入力シート!M62)</f>
        <v/>
      </c>
      <c r="M19" s="652" t="str">
        <f aca="false">IF(基本情報入力シート!R62="","",基本情報入力シート!R62)</f>
        <v/>
      </c>
      <c r="N19" s="652" t="str">
        <f aca="false">IF(基本情報入力シート!W62="","",基本情報入力シート!W62)</f>
        <v/>
      </c>
      <c r="O19" s="650" t="str">
        <f aca="false">IF(基本情報入力シート!X62="","",基本情報入力シート!X62)</f>
        <v/>
      </c>
      <c r="P19" s="653" t="str">
        <f aca="false">IF(基本情報入力シート!Y62="","",基本情報入力シート!Y62)</f>
        <v/>
      </c>
      <c r="Q19" s="654" t="str">
        <f aca="false">IF(基本情報入力シート!Z62="","",基本情報入力シート!Z62)</f>
        <v/>
      </c>
      <c r="R19" s="655" t="str">
        <f aca="false">IF(基本情報入力シート!AA62="","",基本情報入力シート!AA62)</f>
        <v/>
      </c>
      <c r="S19" s="656"/>
      <c r="T19" s="657"/>
      <c r="U19" s="658" t="e">
        <f aca="false">IF(P19="","",VLOOKUP(P19,))</f>
        <v>#N/A</v>
      </c>
      <c r="V19" s="87" t="s">
        <v>98</v>
      </c>
      <c r="W19" s="659"/>
      <c r="X19" s="88" t="s">
        <v>129</v>
      </c>
      <c r="Y19" s="659"/>
      <c r="Z19" s="660" t="s">
        <v>375</v>
      </c>
      <c r="AA19" s="661"/>
      <c r="AB19" s="88" t="s">
        <v>129</v>
      </c>
      <c r="AC19" s="661"/>
      <c r="AD19" s="88" t="s">
        <v>130</v>
      </c>
      <c r="AE19" s="662" t="s">
        <v>141</v>
      </c>
      <c r="AF19" s="663" t="str">
        <f aca="false">IF(W19&gt;=1,(AA19*12+AC19)-(W19*12+Y19)+1,"")</f>
        <v/>
      </c>
      <c r="AG19" s="88" t="s">
        <v>376</v>
      </c>
      <c r="AH19" s="664" t="str">
        <f aca="false">IFERROR(ROUNDDOWN(ROUND(Q19*U19,0)*R19,0)*AF19,"")</f>
        <v/>
      </c>
    </row>
    <row r="20" customFormat="false" ht="36.75" hidden="false" customHeight="true" outlineLevel="0" collapsed="false">
      <c r="A20" s="650" t="n">
        <f aca="false">A19+1</f>
        <v>10</v>
      </c>
      <c r="B20" s="651" t="str">
        <f aca="false">IF(基本情報入力シート!C63="","",基本情報入力シート!C63)</f>
        <v/>
      </c>
      <c r="C20" s="651"/>
      <c r="D20" s="651"/>
      <c r="E20" s="651"/>
      <c r="F20" s="651"/>
      <c r="G20" s="651"/>
      <c r="H20" s="651"/>
      <c r="I20" s="651"/>
      <c r="J20" s="651"/>
      <c r="K20" s="651"/>
      <c r="L20" s="652" t="str">
        <f aca="false">IF(基本情報入力シート!M63="","",基本情報入力シート!M63)</f>
        <v/>
      </c>
      <c r="M20" s="652" t="str">
        <f aca="false">IF(基本情報入力シート!R63="","",基本情報入力シート!R63)</f>
        <v/>
      </c>
      <c r="N20" s="652" t="str">
        <f aca="false">IF(基本情報入力シート!W63="","",基本情報入力シート!W63)</f>
        <v/>
      </c>
      <c r="O20" s="650" t="str">
        <f aca="false">IF(基本情報入力シート!X63="","",基本情報入力シート!X63)</f>
        <v/>
      </c>
      <c r="P20" s="653" t="str">
        <f aca="false">IF(基本情報入力シート!Y63="","",基本情報入力シート!Y63)</f>
        <v/>
      </c>
      <c r="Q20" s="654" t="str">
        <f aca="false">IF(基本情報入力シート!Z63="","",基本情報入力シート!Z63)</f>
        <v/>
      </c>
      <c r="R20" s="655" t="str">
        <f aca="false">IF(基本情報入力シート!AA63="","",基本情報入力シート!AA63)</f>
        <v/>
      </c>
      <c r="S20" s="656"/>
      <c r="T20" s="657"/>
      <c r="U20" s="658" t="e">
        <f aca="false">IF(P20="","",VLOOKUP(P20,))</f>
        <v>#N/A</v>
      </c>
      <c r="V20" s="87" t="s">
        <v>98</v>
      </c>
      <c r="W20" s="659"/>
      <c r="X20" s="88" t="s">
        <v>129</v>
      </c>
      <c r="Y20" s="659"/>
      <c r="Z20" s="660" t="s">
        <v>375</v>
      </c>
      <c r="AA20" s="661"/>
      <c r="AB20" s="88" t="s">
        <v>129</v>
      </c>
      <c r="AC20" s="661"/>
      <c r="AD20" s="88" t="s">
        <v>130</v>
      </c>
      <c r="AE20" s="662" t="s">
        <v>141</v>
      </c>
      <c r="AF20" s="663" t="str">
        <f aca="false">IF(W20&gt;=1,(AA20*12+AC20)-(W20*12+Y20)+1,"")</f>
        <v/>
      </c>
      <c r="AG20" s="88" t="s">
        <v>376</v>
      </c>
      <c r="AH20" s="664" t="str">
        <f aca="false">IFERROR(ROUNDDOWN(ROUND(Q20*U20,0)*R20,0)*AF20,"")</f>
        <v/>
      </c>
    </row>
    <row r="21" customFormat="false" ht="36.75" hidden="false" customHeight="true" outlineLevel="0" collapsed="false">
      <c r="A21" s="650" t="n">
        <f aca="false">A20+1</f>
        <v>11</v>
      </c>
      <c r="B21" s="651" t="str">
        <f aca="false">IF(基本情報入力シート!C64="","",基本情報入力シート!C64)</f>
        <v/>
      </c>
      <c r="C21" s="651"/>
      <c r="D21" s="651"/>
      <c r="E21" s="651"/>
      <c r="F21" s="651"/>
      <c r="G21" s="651"/>
      <c r="H21" s="651"/>
      <c r="I21" s="651"/>
      <c r="J21" s="651"/>
      <c r="K21" s="651"/>
      <c r="L21" s="652" t="str">
        <f aca="false">IF(基本情報入力シート!M64="","",基本情報入力シート!M64)</f>
        <v/>
      </c>
      <c r="M21" s="652" t="str">
        <f aca="false">IF(基本情報入力シート!R64="","",基本情報入力シート!R64)</f>
        <v/>
      </c>
      <c r="N21" s="652" t="str">
        <f aca="false">IF(基本情報入力シート!W64="","",基本情報入力シート!W64)</f>
        <v/>
      </c>
      <c r="O21" s="650" t="str">
        <f aca="false">IF(基本情報入力シート!X64="","",基本情報入力シート!X64)</f>
        <v/>
      </c>
      <c r="P21" s="653" t="str">
        <f aca="false">IF(基本情報入力シート!Y64="","",基本情報入力シート!Y64)</f>
        <v/>
      </c>
      <c r="Q21" s="654" t="str">
        <f aca="false">IF(基本情報入力シート!Z64="","",基本情報入力シート!Z64)</f>
        <v/>
      </c>
      <c r="R21" s="655" t="str">
        <f aca="false">IF(基本情報入力シート!AA64="","",基本情報入力シート!AA64)</f>
        <v/>
      </c>
      <c r="S21" s="656"/>
      <c r="T21" s="657"/>
      <c r="U21" s="658" t="e">
        <f aca="false">IF(P21="","",VLOOKUP(P21,))</f>
        <v>#N/A</v>
      </c>
      <c r="V21" s="87" t="s">
        <v>98</v>
      </c>
      <c r="W21" s="659"/>
      <c r="X21" s="88" t="s">
        <v>129</v>
      </c>
      <c r="Y21" s="659"/>
      <c r="Z21" s="660" t="s">
        <v>375</v>
      </c>
      <c r="AA21" s="661"/>
      <c r="AB21" s="88" t="s">
        <v>129</v>
      </c>
      <c r="AC21" s="661"/>
      <c r="AD21" s="88" t="s">
        <v>130</v>
      </c>
      <c r="AE21" s="662" t="s">
        <v>141</v>
      </c>
      <c r="AF21" s="663" t="str">
        <f aca="false">IF(W21&gt;=1,(AA21*12+AC21)-(W21*12+Y21)+1,"")</f>
        <v/>
      </c>
      <c r="AG21" s="88" t="s">
        <v>376</v>
      </c>
      <c r="AH21" s="664" t="str">
        <f aca="false">IFERROR(ROUNDDOWN(ROUND(Q21*U21,0)*R21,0)*AF21,"")</f>
        <v/>
      </c>
    </row>
    <row r="22" customFormat="false" ht="36.75" hidden="false" customHeight="true" outlineLevel="0" collapsed="false">
      <c r="A22" s="650" t="n">
        <f aca="false">A21+1</f>
        <v>12</v>
      </c>
      <c r="B22" s="651" t="str">
        <f aca="false">IF(基本情報入力シート!C65="","",基本情報入力シート!C65)</f>
        <v/>
      </c>
      <c r="C22" s="651"/>
      <c r="D22" s="651"/>
      <c r="E22" s="651"/>
      <c r="F22" s="651"/>
      <c r="G22" s="651"/>
      <c r="H22" s="651"/>
      <c r="I22" s="651"/>
      <c r="J22" s="651"/>
      <c r="K22" s="651"/>
      <c r="L22" s="652" t="str">
        <f aca="false">IF(基本情報入力シート!M65="","",基本情報入力シート!M65)</f>
        <v/>
      </c>
      <c r="M22" s="652" t="str">
        <f aca="false">IF(基本情報入力シート!R65="","",基本情報入力シート!R65)</f>
        <v/>
      </c>
      <c r="N22" s="652" t="str">
        <f aca="false">IF(基本情報入力シート!W65="","",基本情報入力シート!W65)</f>
        <v/>
      </c>
      <c r="O22" s="650" t="str">
        <f aca="false">IF(基本情報入力シート!X65="","",基本情報入力シート!X65)</f>
        <v/>
      </c>
      <c r="P22" s="653" t="str">
        <f aca="false">IF(基本情報入力シート!Y65="","",基本情報入力シート!Y65)</f>
        <v/>
      </c>
      <c r="Q22" s="654" t="str">
        <f aca="false">IF(基本情報入力シート!Z65="","",基本情報入力シート!Z65)</f>
        <v/>
      </c>
      <c r="R22" s="655" t="str">
        <f aca="false">IF(基本情報入力シート!AA65="","",基本情報入力シート!AA65)</f>
        <v/>
      </c>
      <c r="S22" s="656"/>
      <c r="T22" s="657"/>
      <c r="U22" s="658" t="e">
        <f aca="false">IF(P22="","",VLOOKUP(P22,))</f>
        <v>#N/A</v>
      </c>
      <c r="V22" s="87" t="s">
        <v>98</v>
      </c>
      <c r="W22" s="659"/>
      <c r="X22" s="88" t="s">
        <v>129</v>
      </c>
      <c r="Y22" s="659"/>
      <c r="Z22" s="660" t="s">
        <v>375</v>
      </c>
      <c r="AA22" s="661"/>
      <c r="AB22" s="88" t="s">
        <v>129</v>
      </c>
      <c r="AC22" s="661"/>
      <c r="AD22" s="88" t="s">
        <v>130</v>
      </c>
      <c r="AE22" s="662" t="s">
        <v>141</v>
      </c>
      <c r="AF22" s="663" t="str">
        <f aca="false">IF(W22&gt;=1,(AA22*12+AC22)-(W22*12+Y22)+1,"")</f>
        <v/>
      </c>
      <c r="AG22" s="88" t="s">
        <v>376</v>
      </c>
      <c r="AH22" s="664" t="str">
        <f aca="false">IFERROR(ROUNDDOWN(ROUND(Q22*U22,0)*R22,0)*AF22,"")</f>
        <v/>
      </c>
    </row>
    <row r="23" customFormat="false" ht="36.75" hidden="false" customHeight="true" outlineLevel="0" collapsed="false">
      <c r="A23" s="650" t="n">
        <f aca="false">A22+1</f>
        <v>13</v>
      </c>
      <c r="B23" s="651" t="str">
        <f aca="false">IF(基本情報入力シート!C66="","",基本情報入力シート!C66)</f>
        <v/>
      </c>
      <c r="C23" s="651"/>
      <c r="D23" s="651"/>
      <c r="E23" s="651"/>
      <c r="F23" s="651"/>
      <c r="G23" s="651"/>
      <c r="H23" s="651"/>
      <c r="I23" s="651"/>
      <c r="J23" s="651"/>
      <c r="K23" s="651"/>
      <c r="L23" s="652" t="str">
        <f aca="false">IF(基本情報入力シート!M66="","",基本情報入力シート!M66)</f>
        <v/>
      </c>
      <c r="M23" s="652" t="str">
        <f aca="false">IF(基本情報入力シート!R66="","",基本情報入力シート!R66)</f>
        <v/>
      </c>
      <c r="N23" s="652" t="str">
        <f aca="false">IF(基本情報入力シート!W66="","",基本情報入力シート!W66)</f>
        <v/>
      </c>
      <c r="O23" s="650" t="str">
        <f aca="false">IF(基本情報入力シート!X66="","",基本情報入力シート!X66)</f>
        <v/>
      </c>
      <c r="P23" s="653" t="str">
        <f aca="false">IF(基本情報入力シート!Y66="","",基本情報入力シート!Y66)</f>
        <v/>
      </c>
      <c r="Q23" s="654" t="str">
        <f aca="false">IF(基本情報入力シート!Z66="","",基本情報入力シート!Z66)</f>
        <v/>
      </c>
      <c r="R23" s="655" t="str">
        <f aca="false">IF(基本情報入力シート!AA66="","",基本情報入力シート!AA66)</f>
        <v/>
      </c>
      <c r="S23" s="656"/>
      <c r="T23" s="657"/>
      <c r="U23" s="658" t="e">
        <f aca="false">IF(P23="","",VLOOKUP(P23,))</f>
        <v>#N/A</v>
      </c>
      <c r="V23" s="87" t="s">
        <v>98</v>
      </c>
      <c r="W23" s="659"/>
      <c r="X23" s="88" t="s">
        <v>129</v>
      </c>
      <c r="Y23" s="659"/>
      <c r="Z23" s="660" t="s">
        <v>375</v>
      </c>
      <c r="AA23" s="661"/>
      <c r="AB23" s="88" t="s">
        <v>129</v>
      </c>
      <c r="AC23" s="661"/>
      <c r="AD23" s="88" t="s">
        <v>130</v>
      </c>
      <c r="AE23" s="662" t="s">
        <v>141</v>
      </c>
      <c r="AF23" s="663" t="str">
        <f aca="false">IF(W23&gt;=1,(AA23*12+AC23)-(W23*12+Y23)+1,"")</f>
        <v/>
      </c>
      <c r="AG23" s="88" t="s">
        <v>376</v>
      </c>
      <c r="AH23" s="664" t="str">
        <f aca="false">IFERROR(ROUNDDOWN(ROUND(Q23*U23,0)*R23,0)*AF23,"")</f>
        <v/>
      </c>
    </row>
    <row r="24" customFormat="false" ht="36.75" hidden="false" customHeight="true" outlineLevel="0" collapsed="false">
      <c r="A24" s="650" t="n">
        <f aca="false">A23+1</f>
        <v>14</v>
      </c>
      <c r="B24" s="651" t="str">
        <f aca="false">IF(基本情報入力シート!C67="","",基本情報入力シート!C67)</f>
        <v/>
      </c>
      <c r="C24" s="651"/>
      <c r="D24" s="651"/>
      <c r="E24" s="651"/>
      <c r="F24" s="651"/>
      <c r="G24" s="651"/>
      <c r="H24" s="651"/>
      <c r="I24" s="651"/>
      <c r="J24" s="651"/>
      <c r="K24" s="651"/>
      <c r="L24" s="652" t="str">
        <f aca="false">IF(基本情報入力シート!M67="","",基本情報入力シート!M67)</f>
        <v/>
      </c>
      <c r="M24" s="652" t="str">
        <f aca="false">IF(基本情報入力シート!R67="","",基本情報入力シート!R67)</f>
        <v/>
      </c>
      <c r="N24" s="652" t="str">
        <f aca="false">IF(基本情報入力シート!W67="","",基本情報入力シート!W67)</f>
        <v/>
      </c>
      <c r="O24" s="650" t="str">
        <f aca="false">IF(基本情報入力シート!X67="","",基本情報入力シート!X67)</f>
        <v/>
      </c>
      <c r="P24" s="653" t="str">
        <f aca="false">IF(基本情報入力シート!Y67="","",基本情報入力シート!Y67)</f>
        <v/>
      </c>
      <c r="Q24" s="654" t="str">
        <f aca="false">IF(基本情報入力シート!Z67="","",基本情報入力シート!Z67)</f>
        <v/>
      </c>
      <c r="R24" s="655" t="str">
        <f aca="false">IF(基本情報入力シート!AA67="","",基本情報入力シート!AA67)</f>
        <v/>
      </c>
      <c r="S24" s="656"/>
      <c r="T24" s="657"/>
      <c r="U24" s="658" t="e">
        <f aca="false">IF(P24="","",VLOOKUP(P24,))</f>
        <v>#N/A</v>
      </c>
      <c r="V24" s="87" t="s">
        <v>98</v>
      </c>
      <c r="W24" s="659"/>
      <c r="X24" s="88" t="s">
        <v>129</v>
      </c>
      <c r="Y24" s="659"/>
      <c r="Z24" s="660" t="s">
        <v>375</v>
      </c>
      <c r="AA24" s="661"/>
      <c r="AB24" s="88" t="s">
        <v>129</v>
      </c>
      <c r="AC24" s="661"/>
      <c r="AD24" s="88" t="s">
        <v>130</v>
      </c>
      <c r="AE24" s="662" t="s">
        <v>141</v>
      </c>
      <c r="AF24" s="663" t="str">
        <f aca="false">IF(W24&gt;=1,(AA24*12+AC24)-(W24*12+Y24)+1,"")</f>
        <v/>
      </c>
      <c r="AG24" s="88" t="s">
        <v>376</v>
      </c>
      <c r="AH24" s="664" t="str">
        <f aca="false">IFERROR(ROUNDDOWN(ROUND(Q24*U24,0)*R24,0)*AF24,"")</f>
        <v/>
      </c>
    </row>
    <row r="25" customFormat="false" ht="36.75" hidden="false" customHeight="true" outlineLevel="0" collapsed="false">
      <c r="A25" s="650" t="n">
        <f aca="false">A24+1</f>
        <v>15</v>
      </c>
      <c r="B25" s="651" t="str">
        <f aca="false">IF(基本情報入力シート!C68="","",基本情報入力シート!C68)</f>
        <v/>
      </c>
      <c r="C25" s="651"/>
      <c r="D25" s="651"/>
      <c r="E25" s="651"/>
      <c r="F25" s="651"/>
      <c r="G25" s="651"/>
      <c r="H25" s="651"/>
      <c r="I25" s="651"/>
      <c r="J25" s="651"/>
      <c r="K25" s="651"/>
      <c r="L25" s="652" t="str">
        <f aca="false">IF(基本情報入力シート!M68="","",基本情報入力シート!M68)</f>
        <v/>
      </c>
      <c r="M25" s="652" t="str">
        <f aca="false">IF(基本情報入力シート!R68="","",基本情報入力シート!R68)</f>
        <v/>
      </c>
      <c r="N25" s="652" t="str">
        <f aca="false">IF(基本情報入力シート!W68="","",基本情報入力シート!W68)</f>
        <v/>
      </c>
      <c r="O25" s="650" t="str">
        <f aca="false">IF(基本情報入力シート!X68="","",基本情報入力シート!X68)</f>
        <v/>
      </c>
      <c r="P25" s="653" t="str">
        <f aca="false">IF(基本情報入力シート!Y68="","",基本情報入力シート!Y68)</f>
        <v/>
      </c>
      <c r="Q25" s="654" t="str">
        <f aca="false">IF(基本情報入力シート!Z68="","",基本情報入力シート!Z68)</f>
        <v/>
      </c>
      <c r="R25" s="655" t="str">
        <f aca="false">IF(基本情報入力シート!AA68="","",基本情報入力シート!AA68)</f>
        <v/>
      </c>
      <c r="S25" s="656"/>
      <c r="T25" s="657"/>
      <c r="U25" s="658" t="e">
        <f aca="false">IF(P25="","",VLOOKUP(P25,))</f>
        <v>#N/A</v>
      </c>
      <c r="V25" s="87" t="s">
        <v>98</v>
      </c>
      <c r="W25" s="659"/>
      <c r="X25" s="88" t="s">
        <v>129</v>
      </c>
      <c r="Y25" s="659"/>
      <c r="Z25" s="660" t="s">
        <v>375</v>
      </c>
      <c r="AA25" s="661"/>
      <c r="AB25" s="88" t="s">
        <v>129</v>
      </c>
      <c r="AC25" s="661"/>
      <c r="AD25" s="88" t="s">
        <v>130</v>
      </c>
      <c r="AE25" s="662" t="s">
        <v>141</v>
      </c>
      <c r="AF25" s="663" t="str">
        <f aca="false">IF(W25&gt;=1,(AA25*12+AC25)-(W25*12+Y25)+1,"")</f>
        <v/>
      </c>
      <c r="AG25" s="88" t="s">
        <v>376</v>
      </c>
      <c r="AH25" s="664" t="str">
        <f aca="false">IFERROR(ROUNDDOWN(ROUND(Q25*U25,0)*R25,0)*AF25,"")</f>
        <v/>
      </c>
    </row>
    <row r="26" customFormat="false" ht="36.75" hidden="false" customHeight="true" outlineLevel="0" collapsed="false">
      <c r="A26" s="650" t="n">
        <f aca="false">A25+1</f>
        <v>16</v>
      </c>
      <c r="B26" s="651" t="str">
        <f aca="false">IF(基本情報入力シート!C69="","",基本情報入力シート!C69)</f>
        <v/>
      </c>
      <c r="C26" s="651"/>
      <c r="D26" s="651"/>
      <c r="E26" s="651"/>
      <c r="F26" s="651"/>
      <c r="G26" s="651"/>
      <c r="H26" s="651"/>
      <c r="I26" s="651"/>
      <c r="J26" s="651"/>
      <c r="K26" s="651"/>
      <c r="L26" s="652" t="str">
        <f aca="false">IF(基本情報入力シート!M69="","",基本情報入力シート!M69)</f>
        <v/>
      </c>
      <c r="M26" s="652" t="str">
        <f aca="false">IF(基本情報入力シート!R69="","",基本情報入力シート!R69)</f>
        <v/>
      </c>
      <c r="N26" s="652" t="str">
        <f aca="false">IF(基本情報入力シート!W69="","",基本情報入力シート!W69)</f>
        <v/>
      </c>
      <c r="O26" s="650" t="str">
        <f aca="false">IF(基本情報入力シート!X69="","",基本情報入力シート!X69)</f>
        <v/>
      </c>
      <c r="P26" s="653" t="str">
        <f aca="false">IF(基本情報入力シート!Y69="","",基本情報入力シート!Y69)</f>
        <v/>
      </c>
      <c r="Q26" s="654" t="str">
        <f aca="false">IF(基本情報入力シート!Z69="","",基本情報入力シート!Z69)</f>
        <v/>
      </c>
      <c r="R26" s="655" t="str">
        <f aca="false">IF(基本情報入力シート!AA69="","",基本情報入力シート!AA69)</f>
        <v/>
      </c>
      <c r="S26" s="656"/>
      <c r="T26" s="657"/>
      <c r="U26" s="658" t="e">
        <f aca="false">IF(P26="","",VLOOKUP(P26,))</f>
        <v>#N/A</v>
      </c>
      <c r="V26" s="87" t="s">
        <v>98</v>
      </c>
      <c r="W26" s="659"/>
      <c r="X26" s="88" t="s">
        <v>129</v>
      </c>
      <c r="Y26" s="659"/>
      <c r="Z26" s="660" t="s">
        <v>375</v>
      </c>
      <c r="AA26" s="661"/>
      <c r="AB26" s="88" t="s">
        <v>129</v>
      </c>
      <c r="AC26" s="661"/>
      <c r="AD26" s="88" t="s">
        <v>130</v>
      </c>
      <c r="AE26" s="662" t="s">
        <v>141</v>
      </c>
      <c r="AF26" s="663" t="str">
        <f aca="false">IF(W26&gt;=1,(AA26*12+AC26)-(W26*12+Y26)+1,"")</f>
        <v/>
      </c>
      <c r="AG26" s="88" t="s">
        <v>376</v>
      </c>
      <c r="AH26" s="664" t="str">
        <f aca="false">IFERROR(ROUNDDOWN(ROUND(Q26*U26,0)*R26,0)*AF26,"")</f>
        <v/>
      </c>
    </row>
    <row r="27" customFormat="false" ht="36.75" hidden="false" customHeight="true" outlineLevel="0" collapsed="false">
      <c r="A27" s="650" t="n">
        <f aca="false">A26+1</f>
        <v>17</v>
      </c>
      <c r="B27" s="651" t="str">
        <f aca="false">IF(基本情報入力シート!C70="","",基本情報入力シート!C70)</f>
        <v/>
      </c>
      <c r="C27" s="651"/>
      <c r="D27" s="651"/>
      <c r="E27" s="651"/>
      <c r="F27" s="651"/>
      <c r="G27" s="651"/>
      <c r="H27" s="651"/>
      <c r="I27" s="651"/>
      <c r="J27" s="651"/>
      <c r="K27" s="651"/>
      <c r="L27" s="652" t="str">
        <f aca="false">IF(基本情報入力シート!M70="","",基本情報入力シート!M70)</f>
        <v/>
      </c>
      <c r="M27" s="652" t="str">
        <f aca="false">IF(基本情報入力シート!R70="","",基本情報入力シート!R70)</f>
        <v/>
      </c>
      <c r="N27" s="652" t="str">
        <f aca="false">IF(基本情報入力シート!W70="","",基本情報入力シート!W70)</f>
        <v/>
      </c>
      <c r="O27" s="650" t="str">
        <f aca="false">IF(基本情報入力シート!X70="","",基本情報入力シート!X70)</f>
        <v/>
      </c>
      <c r="P27" s="653" t="str">
        <f aca="false">IF(基本情報入力シート!Y70="","",基本情報入力シート!Y70)</f>
        <v/>
      </c>
      <c r="Q27" s="654" t="str">
        <f aca="false">IF(基本情報入力シート!Z70="","",基本情報入力シート!Z70)</f>
        <v/>
      </c>
      <c r="R27" s="655" t="str">
        <f aca="false">IF(基本情報入力シート!AA70="","",基本情報入力シート!AA70)</f>
        <v/>
      </c>
      <c r="S27" s="656"/>
      <c r="T27" s="657"/>
      <c r="U27" s="658" t="e">
        <f aca="false">IF(P27="","",VLOOKUP(P27,))</f>
        <v>#N/A</v>
      </c>
      <c r="V27" s="87" t="s">
        <v>98</v>
      </c>
      <c r="W27" s="659"/>
      <c r="X27" s="88" t="s">
        <v>129</v>
      </c>
      <c r="Y27" s="659"/>
      <c r="Z27" s="660" t="s">
        <v>375</v>
      </c>
      <c r="AA27" s="661"/>
      <c r="AB27" s="88" t="s">
        <v>129</v>
      </c>
      <c r="AC27" s="661"/>
      <c r="AD27" s="88" t="s">
        <v>130</v>
      </c>
      <c r="AE27" s="662" t="s">
        <v>141</v>
      </c>
      <c r="AF27" s="663" t="str">
        <f aca="false">IF(W27&gt;=1,(AA27*12+AC27)-(W27*12+Y27)+1,"")</f>
        <v/>
      </c>
      <c r="AG27" s="88" t="s">
        <v>376</v>
      </c>
      <c r="AH27" s="664" t="str">
        <f aca="false">IFERROR(ROUNDDOWN(ROUND(Q27*U27,0)*R27,0)*AF27,"")</f>
        <v/>
      </c>
    </row>
    <row r="28" customFormat="false" ht="36.75" hidden="false" customHeight="true" outlineLevel="0" collapsed="false">
      <c r="A28" s="650" t="n">
        <f aca="false">A27+1</f>
        <v>18</v>
      </c>
      <c r="B28" s="651" t="str">
        <f aca="false">IF(基本情報入力シート!C71="","",基本情報入力シート!C71)</f>
        <v/>
      </c>
      <c r="C28" s="651"/>
      <c r="D28" s="651"/>
      <c r="E28" s="651"/>
      <c r="F28" s="651"/>
      <c r="G28" s="651"/>
      <c r="H28" s="651"/>
      <c r="I28" s="651"/>
      <c r="J28" s="651"/>
      <c r="K28" s="651"/>
      <c r="L28" s="652" t="str">
        <f aca="false">IF(基本情報入力シート!M71="","",基本情報入力シート!M71)</f>
        <v/>
      </c>
      <c r="M28" s="652" t="str">
        <f aca="false">IF(基本情報入力シート!R71="","",基本情報入力シート!R71)</f>
        <v/>
      </c>
      <c r="N28" s="652" t="str">
        <f aca="false">IF(基本情報入力シート!W71="","",基本情報入力シート!W71)</f>
        <v/>
      </c>
      <c r="O28" s="650" t="str">
        <f aca="false">IF(基本情報入力シート!X71="","",基本情報入力シート!X71)</f>
        <v/>
      </c>
      <c r="P28" s="653" t="str">
        <f aca="false">IF(基本情報入力シート!Y71="","",基本情報入力シート!Y71)</f>
        <v/>
      </c>
      <c r="Q28" s="654" t="str">
        <f aca="false">IF(基本情報入力シート!Z71="","",基本情報入力シート!Z71)</f>
        <v/>
      </c>
      <c r="R28" s="655" t="str">
        <f aca="false">IF(基本情報入力シート!AA71="","",基本情報入力シート!AA71)</f>
        <v/>
      </c>
      <c r="S28" s="656"/>
      <c r="T28" s="657"/>
      <c r="U28" s="658" t="e">
        <f aca="false">IF(P28="","",VLOOKUP(P28,))</f>
        <v>#N/A</v>
      </c>
      <c r="V28" s="87" t="s">
        <v>98</v>
      </c>
      <c r="W28" s="659"/>
      <c r="X28" s="88" t="s">
        <v>129</v>
      </c>
      <c r="Y28" s="659"/>
      <c r="Z28" s="660" t="s">
        <v>375</v>
      </c>
      <c r="AA28" s="661"/>
      <c r="AB28" s="88" t="s">
        <v>129</v>
      </c>
      <c r="AC28" s="661"/>
      <c r="AD28" s="88" t="s">
        <v>130</v>
      </c>
      <c r="AE28" s="662" t="s">
        <v>141</v>
      </c>
      <c r="AF28" s="663" t="str">
        <f aca="false">IF(W28&gt;=1,(AA28*12+AC28)-(W28*12+Y28)+1,"")</f>
        <v/>
      </c>
      <c r="AG28" s="88" t="s">
        <v>376</v>
      </c>
      <c r="AH28" s="664" t="str">
        <f aca="false">IFERROR(ROUNDDOWN(ROUND(Q28*U28,0)*R28,0)*AF28,"")</f>
        <v/>
      </c>
    </row>
    <row r="29" customFormat="false" ht="36.75" hidden="false" customHeight="true" outlineLevel="0" collapsed="false">
      <c r="A29" s="650" t="n">
        <f aca="false">A28+1</f>
        <v>19</v>
      </c>
      <c r="B29" s="651" t="str">
        <f aca="false">IF(基本情報入力シート!C72="","",基本情報入力シート!C72)</f>
        <v/>
      </c>
      <c r="C29" s="651"/>
      <c r="D29" s="651"/>
      <c r="E29" s="651"/>
      <c r="F29" s="651"/>
      <c r="G29" s="651"/>
      <c r="H29" s="651"/>
      <c r="I29" s="651"/>
      <c r="J29" s="651"/>
      <c r="K29" s="651"/>
      <c r="L29" s="652" t="str">
        <f aca="false">IF(基本情報入力シート!M72="","",基本情報入力シート!M72)</f>
        <v/>
      </c>
      <c r="M29" s="652" t="str">
        <f aca="false">IF(基本情報入力シート!R72="","",基本情報入力シート!R72)</f>
        <v/>
      </c>
      <c r="N29" s="652" t="str">
        <f aca="false">IF(基本情報入力シート!W72="","",基本情報入力シート!W72)</f>
        <v/>
      </c>
      <c r="O29" s="650" t="str">
        <f aca="false">IF(基本情報入力シート!X72="","",基本情報入力シート!X72)</f>
        <v/>
      </c>
      <c r="P29" s="653" t="str">
        <f aca="false">IF(基本情報入力シート!Y72="","",基本情報入力シート!Y72)</f>
        <v/>
      </c>
      <c r="Q29" s="654" t="str">
        <f aca="false">IF(基本情報入力シート!Z72="","",基本情報入力シート!Z72)</f>
        <v/>
      </c>
      <c r="R29" s="655" t="str">
        <f aca="false">IF(基本情報入力シート!AA72="","",基本情報入力シート!AA72)</f>
        <v/>
      </c>
      <c r="S29" s="656"/>
      <c r="T29" s="657"/>
      <c r="U29" s="658" t="e">
        <f aca="false">IF(P29="","",VLOOKUP(P29,))</f>
        <v>#N/A</v>
      </c>
      <c r="V29" s="87" t="s">
        <v>98</v>
      </c>
      <c r="W29" s="659"/>
      <c r="X29" s="88" t="s">
        <v>129</v>
      </c>
      <c r="Y29" s="659"/>
      <c r="Z29" s="660" t="s">
        <v>375</v>
      </c>
      <c r="AA29" s="661"/>
      <c r="AB29" s="88" t="s">
        <v>129</v>
      </c>
      <c r="AC29" s="661"/>
      <c r="AD29" s="88" t="s">
        <v>130</v>
      </c>
      <c r="AE29" s="662" t="s">
        <v>141</v>
      </c>
      <c r="AF29" s="663" t="str">
        <f aca="false">IF(W29&gt;=1,(AA29*12+AC29)-(W29*12+Y29)+1,"")</f>
        <v/>
      </c>
      <c r="AG29" s="88" t="s">
        <v>376</v>
      </c>
      <c r="AH29" s="664" t="str">
        <f aca="false">IFERROR(ROUNDDOWN(ROUND(Q29*U29,0)*R29,0)*AF29,"")</f>
        <v/>
      </c>
    </row>
    <row r="30" customFormat="false" ht="36.75" hidden="false" customHeight="true" outlineLevel="0" collapsed="false">
      <c r="A30" s="650" t="n">
        <f aca="false">A29+1</f>
        <v>20</v>
      </c>
      <c r="B30" s="651" t="str">
        <f aca="false">IF(基本情報入力シート!C73="","",基本情報入力シート!C73)</f>
        <v/>
      </c>
      <c r="C30" s="651"/>
      <c r="D30" s="651"/>
      <c r="E30" s="651"/>
      <c r="F30" s="651"/>
      <c r="G30" s="651"/>
      <c r="H30" s="651"/>
      <c r="I30" s="651"/>
      <c r="J30" s="651"/>
      <c r="K30" s="651"/>
      <c r="L30" s="652" t="str">
        <f aca="false">IF(基本情報入力シート!M73="","",基本情報入力シート!M73)</f>
        <v/>
      </c>
      <c r="M30" s="652" t="str">
        <f aca="false">IF(基本情報入力シート!R73="","",基本情報入力シート!R73)</f>
        <v/>
      </c>
      <c r="N30" s="652" t="str">
        <f aca="false">IF(基本情報入力シート!W73="","",基本情報入力シート!W73)</f>
        <v/>
      </c>
      <c r="O30" s="650" t="str">
        <f aca="false">IF(基本情報入力シート!X73="","",基本情報入力シート!X73)</f>
        <v/>
      </c>
      <c r="P30" s="653" t="str">
        <f aca="false">IF(基本情報入力シート!Y73="","",基本情報入力シート!Y73)</f>
        <v/>
      </c>
      <c r="Q30" s="654" t="str">
        <f aca="false">IF(基本情報入力シート!Z73="","",基本情報入力シート!Z73)</f>
        <v/>
      </c>
      <c r="R30" s="655" t="str">
        <f aca="false">IF(基本情報入力シート!AA73="","",基本情報入力シート!AA73)</f>
        <v/>
      </c>
      <c r="S30" s="656"/>
      <c r="T30" s="657"/>
      <c r="U30" s="658" t="e">
        <f aca="false">IF(P30="","",VLOOKUP(P30,))</f>
        <v>#N/A</v>
      </c>
      <c r="V30" s="87" t="s">
        <v>98</v>
      </c>
      <c r="W30" s="659"/>
      <c r="X30" s="88" t="s">
        <v>129</v>
      </c>
      <c r="Y30" s="659"/>
      <c r="Z30" s="660" t="s">
        <v>375</v>
      </c>
      <c r="AA30" s="661"/>
      <c r="AB30" s="88" t="s">
        <v>129</v>
      </c>
      <c r="AC30" s="661"/>
      <c r="AD30" s="88" t="s">
        <v>130</v>
      </c>
      <c r="AE30" s="662" t="s">
        <v>141</v>
      </c>
      <c r="AF30" s="663" t="str">
        <f aca="false">IF(W30&gt;=1,(AA30*12+AC30)-(W30*12+Y30)+1,"")</f>
        <v/>
      </c>
      <c r="AG30" s="88" t="s">
        <v>376</v>
      </c>
      <c r="AH30" s="664" t="str">
        <f aca="false">IFERROR(ROUNDDOWN(ROUND(Q30*U30,0)*R30,0)*AF30,"")</f>
        <v/>
      </c>
    </row>
    <row r="31" customFormat="false" ht="36.75" hidden="false" customHeight="true" outlineLevel="0" collapsed="false">
      <c r="A31" s="650" t="n">
        <f aca="false">A30+1</f>
        <v>21</v>
      </c>
      <c r="B31" s="651" t="str">
        <f aca="false">IF(基本情報入力シート!C74="","",基本情報入力シート!C74)</f>
        <v/>
      </c>
      <c r="C31" s="651"/>
      <c r="D31" s="651"/>
      <c r="E31" s="651"/>
      <c r="F31" s="651"/>
      <c r="G31" s="651"/>
      <c r="H31" s="651"/>
      <c r="I31" s="651"/>
      <c r="J31" s="651"/>
      <c r="K31" s="651"/>
      <c r="L31" s="652" t="str">
        <f aca="false">IF(基本情報入力シート!M74="","",基本情報入力シート!M74)</f>
        <v/>
      </c>
      <c r="M31" s="652" t="str">
        <f aca="false">IF(基本情報入力シート!R74="","",基本情報入力シート!R74)</f>
        <v/>
      </c>
      <c r="N31" s="652" t="str">
        <f aca="false">IF(基本情報入力シート!W74="","",基本情報入力シート!W74)</f>
        <v/>
      </c>
      <c r="O31" s="650" t="str">
        <f aca="false">IF(基本情報入力シート!X74="","",基本情報入力シート!X74)</f>
        <v/>
      </c>
      <c r="P31" s="653" t="str">
        <f aca="false">IF(基本情報入力シート!Y74="","",基本情報入力シート!Y74)</f>
        <v/>
      </c>
      <c r="Q31" s="654" t="str">
        <f aca="false">IF(基本情報入力シート!Z74="","",基本情報入力シート!Z74)</f>
        <v/>
      </c>
      <c r="R31" s="655" t="str">
        <f aca="false">IF(基本情報入力シート!AA74="","",基本情報入力シート!AA74)</f>
        <v/>
      </c>
      <c r="S31" s="656"/>
      <c r="T31" s="657"/>
      <c r="U31" s="658" t="e">
        <f aca="false">IF(P31="","",VLOOKUP(P31,))</f>
        <v>#N/A</v>
      </c>
      <c r="V31" s="87" t="s">
        <v>98</v>
      </c>
      <c r="W31" s="659"/>
      <c r="X31" s="88" t="s">
        <v>129</v>
      </c>
      <c r="Y31" s="659"/>
      <c r="Z31" s="660" t="s">
        <v>375</v>
      </c>
      <c r="AA31" s="661"/>
      <c r="AB31" s="88" t="s">
        <v>129</v>
      </c>
      <c r="AC31" s="661"/>
      <c r="AD31" s="88" t="s">
        <v>130</v>
      </c>
      <c r="AE31" s="662" t="s">
        <v>141</v>
      </c>
      <c r="AF31" s="663" t="str">
        <f aca="false">IF(W31&gt;=1,(AA31*12+AC31)-(W31*12+Y31)+1,"")</f>
        <v/>
      </c>
      <c r="AG31" s="88" t="s">
        <v>376</v>
      </c>
      <c r="AH31" s="664" t="str">
        <f aca="false">IFERROR(ROUNDDOWN(ROUND(Q31*U31,0)*R31,0)*AF31,"")</f>
        <v/>
      </c>
    </row>
    <row r="32" customFormat="false" ht="36.75" hidden="false" customHeight="true" outlineLevel="0" collapsed="false">
      <c r="A32" s="650" t="n">
        <f aca="false">A31+1</f>
        <v>22</v>
      </c>
      <c r="B32" s="651" t="str">
        <f aca="false">IF(基本情報入力シート!C75="","",基本情報入力シート!C75)</f>
        <v/>
      </c>
      <c r="C32" s="651"/>
      <c r="D32" s="651"/>
      <c r="E32" s="651"/>
      <c r="F32" s="651"/>
      <c r="G32" s="651"/>
      <c r="H32" s="651"/>
      <c r="I32" s="651"/>
      <c r="J32" s="651"/>
      <c r="K32" s="651"/>
      <c r="L32" s="652" t="str">
        <f aca="false">IF(基本情報入力シート!M75="","",基本情報入力シート!M75)</f>
        <v/>
      </c>
      <c r="M32" s="652" t="str">
        <f aca="false">IF(基本情報入力シート!R75="","",基本情報入力シート!R75)</f>
        <v/>
      </c>
      <c r="N32" s="652" t="str">
        <f aca="false">IF(基本情報入力シート!W75="","",基本情報入力シート!W75)</f>
        <v/>
      </c>
      <c r="O32" s="650" t="str">
        <f aca="false">IF(基本情報入力シート!X75="","",基本情報入力シート!X75)</f>
        <v/>
      </c>
      <c r="P32" s="653" t="str">
        <f aca="false">IF(基本情報入力シート!Y75="","",基本情報入力シート!Y75)</f>
        <v/>
      </c>
      <c r="Q32" s="654" t="str">
        <f aca="false">IF(基本情報入力シート!Z75="","",基本情報入力シート!Z75)</f>
        <v/>
      </c>
      <c r="R32" s="655" t="str">
        <f aca="false">IF(基本情報入力シート!AA75="","",基本情報入力シート!AA75)</f>
        <v/>
      </c>
      <c r="S32" s="656"/>
      <c r="T32" s="657"/>
      <c r="U32" s="658" t="e">
        <f aca="false">IF(P32="","",VLOOKUP(P32,))</f>
        <v>#N/A</v>
      </c>
      <c r="V32" s="87" t="s">
        <v>98</v>
      </c>
      <c r="W32" s="659"/>
      <c r="X32" s="88" t="s">
        <v>129</v>
      </c>
      <c r="Y32" s="659"/>
      <c r="Z32" s="660" t="s">
        <v>375</v>
      </c>
      <c r="AA32" s="661"/>
      <c r="AB32" s="88" t="s">
        <v>129</v>
      </c>
      <c r="AC32" s="661"/>
      <c r="AD32" s="88" t="s">
        <v>130</v>
      </c>
      <c r="AE32" s="662" t="s">
        <v>141</v>
      </c>
      <c r="AF32" s="663" t="str">
        <f aca="false">IF(W32&gt;=1,(AA32*12+AC32)-(W32*12+Y32)+1,"")</f>
        <v/>
      </c>
      <c r="AG32" s="88" t="s">
        <v>376</v>
      </c>
      <c r="AH32" s="664" t="str">
        <f aca="false">IFERROR(ROUNDDOWN(ROUND(Q32*U32,0)*R32,0)*AF32,"")</f>
        <v/>
      </c>
    </row>
    <row r="33" customFormat="false" ht="36.75" hidden="false" customHeight="true" outlineLevel="0" collapsed="false">
      <c r="A33" s="650" t="n">
        <f aca="false">A32+1</f>
        <v>23</v>
      </c>
      <c r="B33" s="651" t="str">
        <f aca="false">IF(基本情報入力シート!C76="","",基本情報入力シート!C76)</f>
        <v/>
      </c>
      <c r="C33" s="651"/>
      <c r="D33" s="651"/>
      <c r="E33" s="651"/>
      <c r="F33" s="651"/>
      <c r="G33" s="651"/>
      <c r="H33" s="651"/>
      <c r="I33" s="651"/>
      <c r="J33" s="651"/>
      <c r="K33" s="651"/>
      <c r="L33" s="652" t="str">
        <f aca="false">IF(基本情報入力シート!M76="","",基本情報入力シート!M76)</f>
        <v/>
      </c>
      <c r="M33" s="652" t="str">
        <f aca="false">IF(基本情報入力シート!R76="","",基本情報入力シート!R76)</f>
        <v/>
      </c>
      <c r="N33" s="652" t="str">
        <f aca="false">IF(基本情報入力シート!W76="","",基本情報入力シート!W76)</f>
        <v/>
      </c>
      <c r="O33" s="650" t="str">
        <f aca="false">IF(基本情報入力シート!X76="","",基本情報入力シート!X76)</f>
        <v/>
      </c>
      <c r="P33" s="653" t="str">
        <f aca="false">IF(基本情報入力シート!Y76="","",基本情報入力シート!Y76)</f>
        <v/>
      </c>
      <c r="Q33" s="654" t="str">
        <f aca="false">IF(基本情報入力シート!Z76="","",基本情報入力シート!Z76)</f>
        <v/>
      </c>
      <c r="R33" s="655" t="str">
        <f aca="false">IF(基本情報入力シート!AA76="","",基本情報入力シート!AA76)</f>
        <v/>
      </c>
      <c r="S33" s="656"/>
      <c r="T33" s="657"/>
      <c r="U33" s="658" t="e">
        <f aca="false">IF(P33="","",VLOOKUP(P33,))</f>
        <v>#N/A</v>
      </c>
      <c r="V33" s="87" t="s">
        <v>98</v>
      </c>
      <c r="W33" s="659"/>
      <c r="X33" s="88" t="s">
        <v>129</v>
      </c>
      <c r="Y33" s="659"/>
      <c r="Z33" s="660" t="s">
        <v>375</v>
      </c>
      <c r="AA33" s="661"/>
      <c r="AB33" s="88" t="s">
        <v>129</v>
      </c>
      <c r="AC33" s="661"/>
      <c r="AD33" s="88" t="s">
        <v>130</v>
      </c>
      <c r="AE33" s="662" t="s">
        <v>141</v>
      </c>
      <c r="AF33" s="663" t="str">
        <f aca="false">IF(W33&gt;=1,(AA33*12+AC33)-(W33*12+Y33)+1,"")</f>
        <v/>
      </c>
      <c r="AG33" s="88" t="s">
        <v>376</v>
      </c>
      <c r="AH33" s="664" t="str">
        <f aca="false">IFERROR(ROUNDDOWN(ROUND(Q33*U33,0)*R33,0)*AF33,"")</f>
        <v/>
      </c>
    </row>
    <row r="34" customFormat="false" ht="36.75" hidden="false" customHeight="true" outlineLevel="0" collapsed="false">
      <c r="A34" s="650" t="n">
        <f aca="false">A33+1</f>
        <v>24</v>
      </c>
      <c r="B34" s="651" t="str">
        <f aca="false">IF(基本情報入力シート!C77="","",基本情報入力シート!C77)</f>
        <v/>
      </c>
      <c r="C34" s="651"/>
      <c r="D34" s="651"/>
      <c r="E34" s="651"/>
      <c r="F34" s="651"/>
      <c r="G34" s="651"/>
      <c r="H34" s="651"/>
      <c r="I34" s="651"/>
      <c r="J34" s="651"/>
      <c r="K34" s="651"/>
      <c r="L34" s="652" t="str">
        <f aca="false">IF(基本情報入力シート!M77="","",基本情報入力シート!M77)</f>
        <v/>
      </c>
      <c r="M34" s="652" t="str">
        <f aca="false">IF(基本情報入力シート!R77="","",基本情報入力シート!R77)</f>
        <v/>
      </c>
      <c r="N34" s="652" t="str">
        <f aca="false">IF(基本情報入力シート!W77="","",基本情報入力シート!W77)</f>
        <v/>
      </c>
      <c r="O34" s="650" t="str">
        <f aca="false">IF(基本情報入力シート!X77="","",基本情報入力シート!X77)</f>
        <v/>
      </c>
      <c r="P34" s="653" t="str">
        <f aca="false">IF(基本情報入力シート!Y77="","",基本情報入力シート!Y77)</f>
        <v/>
      </c>
      <c r="Q34" s="654" t="str">
        <f aca="false">IF(基本情報入力シート!Z77="","",基本情報入力シート!Z77)</f>
        <v/>
      </c>
      <c r="R34" s="655" t="str">
        <f aca="false">IF(基本情報入力シート!AA77="","",基本情報入力シート!AA77)</f>
        <v/>
      </c>
      <c r="S34" s="656"/>
      <c r="T34" s="657"/>
      <c r="U34" s="658" t="e">
        <f aca="false">IF(P34="","",VLOOKUP(P34,))</f>
        <v>#N/A</v>
      </c>
      <c r="V34" s="87" t="s">
        <v>98</v>
      </c>
      <c r="W34" s="659"/>
      <c r="X34" s="88" t="s">
        <v>129</v>
      </c>
      <c r="Y34" s="659"/>
      <c r="Z34" s="660" t="s">
        <v>375</v>
      </c>
      <c r="AA34" s="661"/>
      <c r="AB34" s="88" t="s">
        <v>129</v>
      </c>
      <c r="AC34" s="661"/>
      <c r="AD34" s="88" t="s">
        <v>130</v>
      </c>
      <c r="AE34" s="662" t="s">
        <v>141</v>
      </c>
      <c r="AF34" s="663" t="str">
        <f aca="false">IF(W34&gt;=1,(AA34*12+AC34)-(W34*12+Y34)+1,"")</f>
        <v/>
      </c>
      <c r="AG34" s="88" t="s">
        <v>376</v>
      </c>
      <c r="AH34" s="664" t="str">
        <f aca="false">IFERROR(ROUNDDOWN(ROUND(Q34*U34,0)*R34,0)*AF34,"")</f>
        <v/>
      </c>
    </row>
    <row r="35" customFormat="false" ht="36.75" hidden="false" customHeight="true" outlineLevel="0" collapsed="false">
      <c r="A35" s="650" t="n">
        <f aca="false">A34+1</f>
        <v>25</v>
      </c>
      <c r="B35" s="651" t="str">
        <f aca="false">IF(基本情報入力シート!C78="","",基本情報入力シート!C78)</f>
        <v/>
      </c>
      <c r="C35" s="651"/>
      <c r="D35" s="651"/>
      <c r="E35" s="651"/>
      <c r="F35" s="651"/>
      <c r="G35" s="651"/>
      <c r="H35" s="651"/>
      <c r="I35" s="651"/>
      <c r="J35" s="651"/>
      <c r="K35" s="651"/>
      <c r="L35" s="652" t="str">
        <f aca="false">IF(基本情報入力シート!M78="","",基本情報入力シート!M78)</f>
        <v/>
      </c>
      <c r="M35" s="652" t="str">
        <f aca="false">IF(基本情報入力シート!R78="","",基本情報入力シート!R78)</f>
        <v/>
      </c>
      <c r="N35" s="652" t="str">
        <f aca="false">IF(基本情報入力シート!W78="","",基本情報入力シート!W78)</f>
        <v/>
      </c>
      <c r="O35" s="650" t="str">
        <f aca="false">IF(基本情報入力シート!X78="","",基本情報入力シート!X78)</f>
        <v/>
      </c>
      <c r="P35" s="653" t="str">
        <f aca="false">IF(基本情報入力シート!Y78="","",基本情報入力シート!Y78)</f>
        <v/>
      </c>
      <c r="Q35" s="654" t="str">
        <f aca="false">IF(基本情報入力シート!Z78="","",基本情報入力シート!Z78)</f>
        <v/>
      </c>
      <c r="R35" s="655" t="str">
        <f aca="false">IF(基本情報入力シート!AA78="","",基本情報入力シート!AA78)</f>
        <v/>
      </c>
      <c r="S35" s="656"/>
      <c r="T35" s="657"/>
      <c r="U35" s="658" t="e">
        <f aca="false">IF(P35="","",VLOOKUP(P35,))</f>
        <v>#N/A</v>
      </c>
      <c r="V35" s="87" t="s">
        <v>98</v>
      </c>
      <c r="W35" s="659"/>
      <c r="X35" s="88" t="s">
        <v>129</v>
      </c>
      <c r="Y35" s="659"/>
      <c r="Z35" s="660" t="s">
        <v>375</v>
      </c>
      <c r="AA35" s="661"/>
      <c r="AB35" s="88" t="s">
        <v>129</v>
      </c>
      <c r="AC35" s="661"/>
      <c r="AD35" s="88" t="s">
        <v>130</v>
      </c>
      <c r="AE35" s="662" t="s">
        <v>141</v>
      </c>
      <c r="AF35" s="663" t="str">
        <f aca="false">IF(W35&gt;=1,(AA35*12+AC35)-(W35*12+Y35)+1,"")</f>
        <v/>
      </c>
      <c r="AG35" s="88" t="s">
        <v>376</v>
      </c>
      <c r="AH35" s="664" t="str">
        <f aca="false">IFERROR(ROUNDDOWN(ROUND(Q35*U35,0)*R35,0)*AF35,"")</f>
        <v/>
      </c>
    </row>
    <row r="36" customFormat="false" ht="36.75" hidden="false" customHeight="true" outlineLevel="0" collapsed="false">
      <c r="A36" s="650" t="n">
        <f aca="false">A35+1</f>
        <v>26</v>
      </c>
      <c r="B36" s="651" t="str">
        <f aca="false">IF(基本情報入力シート!C79="","",基本情報入力シート!C79)</f>
        <v/>
      </c>
      <c r="C36" s="651"/>
      <c r="D36" s="651"/>
      <c r="E36" s="651"/>
      <c r="F36" s="651"/>
      <c r="G36" s="651"/>
      <c r="H36" s="651"/>
      <c r="I36" s="651"/>
      <c r="J36" s="651"/>
      <c r="K36" s="651"/>
      <c r="L36" s="652" t="str">
        <f aca="false">IF(基本情報入力シート!M79="","",基本情報入力シート!M79)</f>
        <v/>
      </c>
      <c r="M36" s="652" t="str">
        <f aca="false">IF(基本情報入力シート!R79="","",基本情報入力シート!R79)</f>
        <v/>
      </c>
      <c r="N36" s="652" t="str">
        <f aca="false">IF(基本情報入力シート!W79="","",基本情報入力シート!W79)</f>
        <v/>
      </c>
      <c r="O36" s="650" t="str">
        <f aca="false">IF(基本情報入力シート!X79="","",基本情報入力シート!X79)</f>
        <v/>
      </c>
      <c r="P36" s="653" t="str">
        <f aca="false">IF(基本情報入力シート!Y79="","",基本情報入力シート!Y79)</f>
        <v/>
      </c>
      <c r="Q36" s="654" t="str">
        <f aca="false">IF(基本情報入力シート!Z79="","",基本情報入力シート!Z79)</f>
        <v/>
      </c>
      <c r="R36" s="655" t="str">
        <f aca="false">IF(基本情報入力シート!AA79="","",基本情報入力シート!AA79)</f>
        <v/>
      </c>
      <c r="S36" s="656"/>
      <c r="T36" s="657"/>
      <c r="U36" s="658" t="e">
        <f aca="false">IF(P36="","",VLOOKUP(P36,))</f>
        <v>#N/A</v>
      </c>
      <c r="V36" s="87" t="s">
        <v>98</v>
      </c>
      <c r="W36" s="659"/>
      <c r="X36" s="88" t="s">
        <v>129</v>
      </c>
      <c r="Y36" s="659"/>
      <c r="Z36" s="660" t="s">
        <v>375</v>
      </c>
      <c r="AA36" s="661"/>
      <c r="AB36" s="88" t="s">
        <v>129</v>
      </c>
      <c r="AC36" s="661"/>
      <c r="AD36" s="88" t="s">
        <v>130</v>
      </c>
      <c r="AE36" s="662" t="s">
        <v>141</v>
      </c>
      <c r="AF36" s="663" t="str">
        <f aca="false">IF(W36&gt;=1,(AA36*12+AC36)-(W36*12+Y36)+1,"")</f>
        <v/>
      </c>
      <c r="AG36" s="88" t="s">
        <v>376</v>
      </c>
      <c r="AH36" s="664" t="str">
        <f aca="false">IFERROR(ROUNDDOWN(ROUND(Q36*U36,0)*R36,0)*AF36,"")</f>
        <v/>
      </c>
    </row>
    <row r="37" customFormat="false" ht="36.75" hidden="false" customHeight="true" outlineLevel="0" collapsed="false">
      <c r="A37" s="650" t="n">
        <f aca="false">A36+1</f>
        <v>27</v>
      </c>
      <c r="B37" s="651" t="str">
        <f aca="false">IF(基本情報入力シート!C80="","",基本情報入力シート!C80)</f>
        <v/>
      </c>
      <c r="C37" s="651"/>
      <c r="D37" s="651"/>
      <c r="E37" s="651"/>
      <c r="F37" s="651"/>
      <c r="G37" s="651"/>
      <c r="H37" s="651"/>
      <c r="I37" s="651"/>
      <c r="J37" s="651"/>
      <c r="K37" s="651"/>
      <c r="L37" s="652" t="str">
        <f aca="false">IF(基本情報入力シート!M80="","",基本情報入力シート!M80)</f>
        <v/>
      </c>
      <c r="M37" s="652" t="str">
        <f aca="false">IF(基本情報入力シート!R80="","",基本情報入力シート!R80)</f>
        <v/>
      </c>
      <c r="N37" s="652" t="str">
        <f aca="false">IF(基本情報入力シート!W80="","",基本情報入力シート!W80)</f>
        <v/>
      </c>
      <c r="O37" s="650" t="str">
        <f aca="false">IF(基本情報入力シート!X80="","",基本情報入力シート!X80)</f>
        <v/>
      </c>
      <c r="P37" s="653" t="str">
        <f aca="false">IF(基本情報入力シート!Y80="","",基本情報入力シート!Y80)</f>
        <v/>
      </c>
      <c r="Q37" s="654" t="str">
        <f aca="false">IF(基本情報入力シート!Z80="","",基本情報入力シート!Z80)</f>
        <v/>
      </c>
      <c r="R37" s="655" t="str">
        <f aca="false">IF(基本情報入力シート!AA80="","",基本情報入力シート!AA80)</f>
        <v/>
      </c>
      <c r="S37" s="656"/>
      <c r="T37" s="657"/>
      <c r="U37" s="658" t="e">
        <f aca="false">IF(P37="","",VLOOKUP(P37,))</f>
        <v>#N/A</v>
      </c>
      <c r="V37" s="87" t="s">
        <v>98</v>
      </c>
      <c r="W37" s="659"/>
      <c r="X37" s="88" t="s">
        <v>129</v>
      </c>
      <c r="Y37" s="659"/>
      <c r="Z37" s="660" t="s">
        <v>375</v>
      </c>
      <c r="AA37" s="661"/>
      <c r="AB37" s="88" t="s">
        <v>129</v>
      </c>
      <c r="AC37" s="661"/>
      <c r="AD37" s="88" t="s">
        <v>130</v>
      </c>
      <c r="AE37" s="662" t="s">
        <v>141</v>
      </c>
      <c r="AF37" s="663" t="str">
        <f aca="false">IF(W37&gt;=1,(AA37*12+AC37)-(W37*12+Y37)+1,"")</f>
        <v/>
      </c>
      <c r="AG37" s="88" t="s">
        <v>376</v>
      </c>
      <c r="AH37" s="664" t="str">
        <f aca="false">IFERROR(ROUNDDOWN(ROUND(Q37*U37,0)*R37,0)*AF37,"")</f>
        <v/>
      </c>
    </row>
    <row r="38" customFormat="false" ht="36.75" hidden="false" customHeight="true" outlineLevel="0" collapsed="false">
      <c r="A38" s="650" t="n">
        <f aca="false">A37+1</f>
        <v>28</v>
      </c>
      <c r="B38" s="651" t="str">
        <f aca="false">IF(基本情報入力シート!C81="","",基本情報入力シート!C81)</f>
        <v/>
      </c>
      <c r="C38" s="651"/>
      <c r="D38" s="651"/>
      <c r="E38" s="651"/>
      <c r="F38" s="651"/>
      <c r="G38" s="651"/>
      <c r="H38" s="651"/>
      <c r="I38" s="651"/>
      <c r="J38" s="651"/>
      <c r="K38" s="651"/>
      <c r="L38" s="652" t="str">
        <f aca="false">IF(基本情報入力シート!M81="","",基本情報入力シート!M81)</f>
        <v/>
      </c>
      <c r="M38" s="652" t="str">
        <f aca="false">IF(基本情報入力シート!R81="","",基本情報入力シート!R81)</f>
        <v/>
      </c>
      <c r="N38" s="652" t="str">
        <f aca="false">IF(基本情報入力シート!W81="","",基本情報入力シート!W81)</f>
        <v/>
      </c>
      <c r="O38" s="650" t="str">
        <f aca="false">IF(基本情報入力シート!X81="","",基本情報入力シート!X81)</f>
        <v/>
      </c>
      <c r="P38" s="653" t="str">
        <f aca="false">IF(基本情報入力シート!Y81="","",基本情報入力シート!Y81)</f>
        <v/>
      </c>
      <c r="Q38" s="654" t="str">
        <f aca="false">IF(基本情報入力シート!Z81="","",基本情報入力シート!Z81)</f>
        <v/>
      </c>
      <c r="R38" s="655" t="str">
        <f aca="false">IF(基本情報入力シート!AA81="","",基本情報入力シート!AA81)</f>
        <v/>
      </c>
      <c r="S38" s="656"/>
      <c r="T38" s="657"/>
      <c r="U38" s="658" t="e">
        <f aca="false">IF(P38="","",VLOOKUP(P38,))</f>
        <v>#N/A</v>
      </c>
      <c r="V38" s="87" t="s">
        <v>98</v>
      </c>
      <c r="W38" s="659"/>
      <c r="X38" s="88" t="s">
        <v>129</v>
      </c>
      <c r="Y38" s="659"/>
      <c r="Z38" s="660" t="s">
        <v>375</v>
      </c>
      <c r="AA38" s="661"/>
      <c r="AB38" s="88" t="s">
        <v>129</v>
      </c>
      <c r="AC38" s="661"/>
      <c r="AD38" s="88" t="s">
        <v>130</v>
      </c>
      <c r="AE38" s="662" t="s">
        <v>141</v>
      </c>
      <c r="AF38" s="663" t="str">
        <f aca="false">IF(W38&gt;=1,(AA38*12+AC38)-(W38*12+Y38)+1,"")</f>
        <v/>
      </c>
      <c r="AG38" s="88" t="s">
        <v>376</v>
      </c>
      <c r="AH38" s="664" t="str">
        <f aca="false">IFERROR(ROUNDDOWN(ROUND(Q38*U38,0)*R38,0)*AF38,"")</f>
        <v/>
      </c>
    </row>
    <row r="39" customFormat="false" ht="36.75" hidden="false" customHeight="true" outlineLevel="0" collapsed="false">
      <c r="A39" s="650" t="n">
        <f aca="false">A38+1</f>
        <v>29</v>
      </c>
      <c r="B39" s="651" t="str">
        <f aca="false">IF(基本情報入力シート!C82="","",基本情報入力シート!C82)</f>
        <v/>
      </c>
      <c r="C39" s="651"/>
      <c r="D39" s="651"/>
      <c r="E39" s="651"/>
      <c r="F39" s="651"/>
      <c r="G39" s="651"/>
      <c r="H39" s="651"/>
      <c r="I39" s="651"/>
      <c r="J39" s="651"/>
      <c r="K39" s="651"/>
      <c r="L39" s="652" t="str">
        <f aca="false">IF(基本情報入力シート!M82="","",基本情報入力シート!M82)</f>
        <v/>
      </c>
      <c r="M39" s="652" t="str">
        <f aca="false">IF(基本情報入力シート!R82="","",基本情報入力シート!R82)</f>
        <v/>
      </c>
      <c r="N39" s="652" t="str">
        <f aca="false">IF(基本情報入力シート!W82="","",基本情報入力シート!W82)</f>
        <v/>
      </c>
      <c r="O39" s="650" t="str">
        <f aca="false">IF(基本情報入力シート!X82="","",基本情報入力シート!X82)</f>
        <v/>
      </c>
      <c r="P39" s="653" t="str">
        <f aca="false">IF(基本情報入力シート!Y82="","",基本情報入力シート!Y82)</f>
        <v/>
      </c>
      <c r="Q39" s="654" t="str">
        <f aca="false">IF(基本情報入力シート!Z82="","",基本情報入力シート!Z82)</f>
        <v/>
      </c>
      <c r="R39" s="655" t="str">
        <f aca="false">IF(基本情報入力シート!AA82="","",基本情報入力シート!AA82)</f>
        <v/>
      </c>
      <c r="S39" s="656"/>
      <c r="T39" s="657"/>
      <c r="U39" s="658" t="e">
        <f aca="false">IF(P39="","",VLOOKUP(P39,))</f>
        <v>#N/A</v>
      </c>
      <c r="V39" s="87" t="s">
        <v>98</v>
      </c>
      <c r="W39" s="659"/>
      <c r="X39" s="88" t="s">
        <v>129</v>
      </c>
      <c r="Y39" s="659"/>
      <c r="Z39" s="660" t="s">
        <v>375</v>
      </c>
      <c r="AA39" s="661"/>
      <c r="AB39" s="88" t="s">
        <v>129</v>
      </c>
      <c r="AC39" s="661"/>
      <c r="AD39" s="88" t="s">
        <v>130</v>
      </c>
      <c r="AE39" s="662" t="s">
        <v>141</v>
      </c>
      <c r="AF39" s="663" t="str">
        <f aca="false">IF(W39&gt;=1,(AA39*12+AC39)-(W39*12+Y39)+1,"")</f>
        <v/>
      </c>
      <c r="AG39" s="88" t="s">
        <v>376</v>
      </c>
      <c r="AH39" s="664" t="str">
        <f aca="false">IFERROR(ROUNDDOWN(ROUND(Q39*U39,0)*R39,0)*AF39,"")</f>
        <v/>
      </c>
    </row>
    <row r="40" customFormat="false" ht="36.75" hidden="false" customHeight="true" outlineLevel="0" collapsed="false">
      <c r="A40" s="650" t="n">
        <f aca="false">A39+1</f>
        <v>30</v>
      </c>
      <c r="B40" s="651" t="str">
        <f aca="false">IF(基本情報入力シート!C83="","",基本情報入力シート!C83)</f>
        <v/>
      </c>
      <c r="C40" s="651"/>
      <c r="D40" s="651"/>
      <c r="E40" s="651"/>
      <c r="F40" s="651"/>
      <c r="G40" s="651"/>
      <c r="H40" s="651"/>
      <c r="I40" s="651"/>
      <c r="J40" s="651"/>
      <c r="K40" s="651"/>
      <c r="L40" s="652" t="str">
        <f aca="false">IF(基本情報入力シート!M83="","",基本情報入力シート!M83)</f>
        <v/>
      </c>
      <c r="M40" s="652" t="str">
        <f aca="false">IF(基本情報入力シート!R83="","",基本情報入力シート!R83)</f>
        <v/>
      </c>
      <c r="N40" s="652" t="str">
        <f aca="false">IF(基本情報入力シート!W83="","",基本情報入力シート!W83)</f>
        <v/>
      </c>
      <c r="O40" s="650" t="str">
        <f aca="false">IF(基本情報入力シート!X83="","",基本情報入力シート!X83)</f>
        <v/>
      </c>
      <c r="P40" s="653" t="str">
        <f aca="false">IF(基本情報入力シート!Y83="","",基本情報入力シート!Y83)</f>
        <v/>
      </c>
      <c r="Q40" s="654" t="str">
        <f aca="false">IF(基本情報入力シート!Z83="","",基本情報入力シート!Z83)</f>
        <v/>
      </c>
      <c r="R40" s="655" t="str">
        <f aca="false">IF(基本情報入力シート!AA83="","",基本情報入力シート!AA83)</f>
        <v/>
      </c>
      <c r="S40" s="656"/>
      <c r="T40" s="657"/>
      <c r="U40" s="658" t="e">
        <f aca="false">IF(P40="","",VLOOKUP(P40,))</f>
        <v>#N/A</v>
      </c>
      <c r="V40" s="87" t="s">
        <v>98</v>
      </c>
      <c r="W40" s="659"/>
      <c r="X40" s="88" t="s">
        <v>129</v>
      </c>
      <c r="Y40" s="659"/>
      <c r="Z40" s="660" t="s">
        <v>375</v>
      </c>
      <c r="AA40" s="661"/>
      <c r="AB40" s="88" t="s">
        <v>129</v>
      </c>
      <c r="AC40" s="661"/>
      <c r="AD40" s="88" t="s">
        <v>130</v>
      </c>
      <c r="AE40" s="662" t="s">
        <v>141</v>
      </c>
      <c r="AF40" s="663" t="str">
        <f aca="false">IF(W40&gt;=1,(AA40*12+AC40)-(W40*12+Y40)+1,"")</f>
        <v/>
      </c>
      <c r="AG40" s="88" t="s">
        <v>376</v>
      </c>
      <c r="AH40" s="664" t="str">
        <f aca="false">IFERROR(ROUNDDOWN(ROUND(Q40*U40,0)*R40,0)*AF40,"")</f>
        <v/>
      </c>
    </row>
    <row r="41" customFormat="false" ht="36.75" hidden="false" customHeight="true" outlineLevel="0" collapsed="false">
      <c r="A41" s="650" t="n">
        <f aca="false">A40+1</f>
        <v>31</v>
      </c>
      <c r="B41" s="651" t="str">
        <f aca="false">IF(基本情報入力シート!C84="","",基本情報入力シート!C84)</f>
        <v/>
      </c>
      <c r="C41" s="651"/>
      <c r="D41" s="651"/>
      <c r="E41" s="651"/>
      <c r="F41" s="651"/>
      <c r="G41" s="651"/>
      <c r="H41" s="651"/>
      <c r="I41" s="651"/>
      <c r="J41" s="651"/>
      <c r="K41" s="651"/>
      <c r="L41" s="652" t="str">
        <f aca="false">IF(基本情報入力シート!M84="","",基本情報入力シート!M84)</f>
        <v/>
      </c>
      <c r="M41" s="652" t="str">
        <f aca="false">IF(基本情報入力シート!R84="","",基本情報入力シート!R84)</f>
        <v/>
      </c>
      <c r="N41" s="652" t="str">
        <f aca="false">IF(基本情報入力シート!W84="","",基本情報入力シート!W84)</f>
        <v/>
      </c>
      <c r="O41" s="650" t="str">
        <f aca="false">IF(基本情報入力シート!X84="","",基本情報入力シート!X84)</f>
        <v/>
      </c>
      <c r="P41" s="653" t="str">
        <f aca="false">IF(基本情報入力シート!Y84="","",基本情報入力シート!Y84)</f>
        <v/>
      </c>
      <c r="Q41" s="654" t="str">
        <f aca="false">IF(基本情報入力シート!Z84="","",基本情報入力シート!Z84)</f>
        <v/>
      </c>
      <c r="R41" s="655" t="str">
        <f aca="false">IF(基本情報入力シート!AA84="","",基本情報入力シート!AA84)</f>
        <v/>
      </c>
      <c r="S41" s="656"/>
      <c r="T41" s="657"/>
      <c r="U41" s="658" t="e">
        <f aca="false">IF(P41="","",VLOOKUP(P41,))</f>
        <v>#N/A</v>
      </c>
      <c r="V41" s="87" t="s">
        <v>98</v>
      </c>
      <c r="W41" s="659"/>
      <c r="X41" s="88" t="s">
        <v>129</v>
      </c>
      <c r="Y41" s="659"/>
      <c r="Z41" s="660" t="s">
        <v>375</v>
      </c>
      <c r="AA41" s="661"/>
      <c r="AB41" s="88" t="s">
        <v>129</v>
      </c>
      <c r="AC41" s="661"/>
      <c r="AD41" s="88" t="s">
        <v>130</v>
      </c>
      <c r="AE41" s="662" t="s">
        <v>141</v>
      </c>
      <c r="AF41" s="663" t="str">
        <f aca="false">IF(W41&gt;=1,(AA41*12+AC41)-(W41*12+Y41)+1,"")</f>
        <v/>
      </c>
      <c r="AG41" s="88" t="s">
        <v>376</v>
      </c>
      <c r="AH41" s="664" t="str">
        <f aca="false">IFERROR(ROUNDDOWN(ROUND(Q41*U41,0)*R41,0)*AF41,"")</f>
        <v/>
      </c>
    </row>
    <row r="42" customFormat="false" ht="36.75" hidden="false" customHeight="true" outlineLevel="0" collapsed="false">
      <c r="A42" s="650" t="n">
        <f aca="false">A41+1</f>
        <v>32</v>
      </c>
      <c r="B42" s="651" t="str">
        <f aca="false">IF(基本情報入力シート!C85="","",基本情報入力シート!C85)</f>
        <v/>
      </c>
      <c r="C42" s="651"/>
      <c r="D42" s="651"/>
      <c r="E42" s="651"/>
      <c r="F42" s="651"/>
      <c r="G42" s="651"/>
      <c r="H42" s="651"/>
      <c r="I42" s="651"/>
      <c r="J42" s="651"/>
      <c r="K42" s="651"/>
      <c r="L42" s="652" t="str">
        <f aca="false">IF(基本情報入力シート!M85="","",基本情報入力シート!M85)</f>
        <v/>
      </c>
      <c r="M42" s="652" t="str">
        <f aca="false">IF(基本情報入力シート!R85="","",基本情報入力シート!R85)</f>
        <v/>
      </c>
      <c r="N42" s="652" t="str">
        <f aca="false">IF(基本情報入力シート!W85="","",基本情報入力シート!W85)</f>
        <v/>
      </c>
      <c r="O42" s="650" t="str">
        <f aca="false">IF(基本情報入力シート!X85="","",基本情報入力シート!X85)</f>
        <v/>
      </c>
      <c r="P42" s="653" t="str">
        <f aca="false">IF(基本情報入力シート!Y85="","",基本情報入力シート!Y85)</f>
        <v/>
      </c>
      <c r="Q42" s="654" t="str">
        <f aca="false">IF(基本情報入力シート!Z85="","",基本情報入力シート!Z85)</f>
        <v/>
      </c>
      <c r="R42" s="655" t="str">
        <f aca="false">IF(基本情報入力シート!AA85="","",基本情報入力シート!AA85)</f>
        <v/>
      </c>
      <c r="S42" s="656"/>
      <c r="T42" s="657"/>
      <c r="U42" s="658" t="e">
        <f aca="false">IF(P42="","",VLOOKUP(P42,))</f>
        <v>#N/A</v>
      </c>
      <c r="V42" s="87" t="s">
        <v>98</v>
      </c>
      <c r="W42" s="659"/>
      <c r="X42" s="88" t="s">
        <v>129</v>
      </c>
      <c r="Y42" s="659"/>
      <c r="Z42" s="660" t="s">
        <v>375</v>
      </c>
      <c r="AA42" s="661"/>
      <c r="AB42" s="88" t="s">
        <v>129</v>
      </c>
      <c r="AC42" s="661"/>
      <c r="AD42" s="88" t="s">
        <v>130</v>
      </c>
      <c r="AE42" s="662" t="s">
        <v>141</v>
      </c>
      <c r="AF42" s="663" t="str">
        <f aca="false">IF(W42&gt;=1,(AA42*12+AC42)-(W42*12+Y42)+1,"")</f>
        <v/>
      </c>
      <c r="AG42" s="88" t="s">
        <v>376</v>
      </c>
      <c r="AH42" s="664" t="str">
        <f aca="false">IFERROR(ROUNDDOWN(ROUND(Q42*U42,0)*R42,0)*AF42,"")</f>
        <v/>
      </c>
    </row>
    <row r="43" customFormat="false" ht="36.75" hidden="false" customHeight="true" outlineLevel="0" collapsed="false">
      <c r="A43" s="650" t="n">
        <f aca="false">A42+1</f>
        <v>33</v>
      </c>
      <c r="B43" s="651" t="str">
        <f aca="false">IF(基本情報入力シート!C86="","",基本情報入力シート!C86)</f>
        <v/>
      </c>
      <c r="C43" s="651"/>
      <c r="D43" s="651"/>
      <c r="E43" s="651"/>
      <c r="F43" s="651"/>
      <c r="G43" s="651"/>
      <c r="H43" s="651"/>
      <c r="I43" s="651"/>
      <c r="J43" s="651"/>
      <c r="K43" s="651"/>
      <c r="L43" s="652" t="str">
        <f aca="false">IF(基本情報入力シート!M86="","",基本情報入力シート!M86)</f>
        <v/>
      </c>
      <c r="M43" s="652" t="str">
        <f aca="false">IF(基本情報入力シート!R86="","",基本情報入力シート!R86)</f>
        <v/>
      </c>
      <c r="N43" s="652" t="str">
        <f aca="false">IF(基本情報入力シート!W86="","",基本情報入力シート!W86)</f>
        <v/>
      </c>
      <c r="O43" s="650" t="str">
        <f aca="false">IF(基本情報入力シート!X86="","",基本情報入力シート!X86)</f>
        <v/>
      </c>
      <c r="P43" s="653" t="str">
        <f aca="false">IF(基本情報入力シート!Y86="","",基本情報入力シート!Y86)</f>
        <v/>
      </c>
      <c r="Q43" s="654" t="str">
        <f aca="false">IF(基本情報入力シート!Z86="","",基本情報入力シート!Z86)</f>
        <v/>
      </c>
      <c r="R43" s="655" t="str">
        <f aca="false">IF(基本情報入力シート!AA86="","",基本情報入力シート!AA86)</f>
        <v/>
      </c>
      <c r="S43" s="656"/>
      <c r="T43" s="657"/>
      <c r="U43" s="658" t="e">
        <f aca="false">IF(P43="","",VLOOKUP(P43,))</f>
        <v>#N/A</v>
      </c>
      <c r="V43" s="87" t="s">
        <v>98</v>
      </c>
      <c r="W43" s="659"/>
      <c r="X43" s="88" t="s">
        <v>129</v>
      </c>
      <c r="Y43" s="659"/>
      <c r="Z43" s="660" t="s">
        <v>375</v>
      </c>
      <c r="AA43" s="661"/>
      <c r="AB43" s="88" t="s">
        <v>129</v>
      </c>
      <c r="AC43" s="661"/>
      <c r="AD43" s="88" t="s">
        <v>130</v>
      </c>
      <c r="AE43" s="662" t="s">
        <v>141</v>
      </c>
      <c r="AF43" s="663" t="str">
        <f aca="false">IF(W43&gt;=1,(AA43*12+AC43)-(W43*12+Y43)+1,"")</f>
        <v/>
      </c>
      <c r="AG43" s="88" t="s">
        <v>376</v>
      </c>
      <c r="AH43" s="664" t="str">
        <f aca="false">IFERROR(ROUNDDOWN(ROUND(Q43*U43,0)*R43,0)*AF43,"")</f>
        <v/>
      </c>
    </row>
    <row r="44" customFormat="false" ht="36.75" hidden="false" customHeight="true" outlineLevel="0" collapsed="false">
      <c r="A44" s="650" t="n">
        <f aca="false">A43+1</f>
        <v>34</v>
      </c>
      <c r="B44" s="651" t="str">
        <f aca="false">IF(基本情報入力シート!C87="","",基本情報入力シート!C87)</f>
        <v/>
      </c>
      <c r="C44" s="651"/>
      <c r="D44" s="651"/>
      <c r="E44" s="651"/>
      <c r="F44" s="651"/>
      <c r="G44" s="651"/>
      <c r="H44" s="651"/>
      <c r="I44" s="651"/>
      <c r="J44" s="651"/>
      <c r="K44" s="651"/>
      <c r="L44" s="652" t="str">
        <f aca="false">IF(基本情報入力シート!M87="","",基本情報入力シート!M87)</f>
        <v/>
      </c>
      <c r="M44" s="652" t="str">
        <f aca="false">IF(基本情報入力シート!R87="","",基本情報入力シート!R87)</f>
        <v/>
      </c>
      <c r="N44" s="652" t="str">
        <f aca="false">IF(基本情報入力シート!W87="","",基本情報入力シート!W87)</f>
        <v/>
      </c>
      <c r="O44" s="650" t="str">
        <f aca="false">IF(基本情報入力シート!X87="","",基本情報入力シート!X87)</f>
        <v/>
      </c>
      <c r="P44" s="653" t="str">
        <f aca="false">IF(基本情報入力シート!Y87="","",基本情報入力シート!Y87)</f>
        <v/>
      </c>
      <c r="Q44" s="654" t="str">
        <f aca="false">IF(基本情報入力シート!Z87="","",基本情報入力シート!Z87)</f>
        <v/>
      </c>
      <c r="R44" s="655" t="str">
        <f aca="false">IF(基本情報入力シート!AA87="","",基本情報入力シート!AA87)</f>
        <v/>
      </c>
      <c r="S44" s="656"/>
      <c r="T44" s="657"/>
      <c r="U44" s="658" t="e">
        <f aca="false">IF(P44="","",VLOOKUP(P44,))</f>
        <v>#N/A</v>
      </c>
      <c r="V44" s="87" t="s">
        <v>98</v>
      </c>
      <c r="W44" s="659"/>
      <c r="X44" s="88" t="s">
        <v>129</v>
      </c>
      <c r="Y44" s="659"/>
      <c r="Z44" s="660" t="s">
        <v>375</v>
      </c>
      <c r="AA44" s="661"/>
      <c r="AB44" s="88" t="s">
        <v>129</v>
      </c>
      <c r="AC44" s="661"/>
      <c r="AD44" s="88" t="s">
        <v>130</v>
      </c>
      <c r="AE44" s="662" t="s">
        <v>141</v>
      </c>
      <c r="AF44" s="663" t="str">
        <f aca="false">IF(W44&gt;=1,(AA44*12+AC44)-(W44*12+Y44)+1,"")</f>
        <v/>
      </c>
      <c r="AG44" s="88" t="s">
        <v>376</v>
      </c>
      <c r="AH44" s="664" t="str">
        <f aca="false">IFERROR(ROUNDDOWN(ROUND(Q44*U44,0)*R44,0)*AF44,"")</f>
        <v/>
      </c>
    </row>
    <row r="45" customFormat="false" ht="36.75" hidden="false" customHeight="true" outlineLevel="0" collapsed="false">
      <c r="A45" s="650" t="n">
        <f aca="false">A44+1</f>
        <v>35</v>
      </c>
      <c r="B45" s="651" t="str">
        <f aca="false">IF(基本情報入力シート!C88="","",基本情報入力シート!C88)</f>
        <v/>
      </c>
      <c r="C45" s="651"/>
      <c r="D45" s="651"/>
      <c r="E45" s="651"/>
      <c r="F45" s="651"/>
      <c r="G45" s="651"/>
      <c r="H45" s="651"/>
      <c r="I45" s="651"/>
      <c r="J45" s="651"/>
      <c r="K45" s="651"/>
      <c r="L45" s="652" t="str">
        <f aca="false">IF(基本情報入力シート!M88="","",基本情報入力シート!M88)</f>
        <v/>
      </c>
      <c r="M45" s="652" t="str">
        <f aca="false">IF(基本情報入力シート!R88="","",基本情報入力シート!R88)</f>
        <v/>
      </c>
      <c r="N45" s="652" t="str">
        <f aca="false">IF(基本情報入力シート!W88="","",基本情報入力シート!W88)</f>
        <v/>
      </c>
      <c r="O45" s="650" t="str">
        <f aca="false">IF(基本情報入力シート!X88="","",基本情報入力シート!X88)</f>
        <v/>
      </c>
      <c r="P45" s="653" t="str">
        <f aca="false">IF(基本情報入力シート!Y88="","",基本情報入力シート!Y88)</f>
        <v/>
      </c>
      <c r="Q45" s="654" t="str">
        <f aca="false">IF(基本情報入力シート!Z88="","",基本情報入力シート!Z88)</f>
        <v/>
      </c>
      <c r="R45" s="655" t="str">
        <f aca="false">IF(基本情報入力シート!AA88="","",基本情報入力シート!AA88)</f>
        <v/>
      </c>
      <c r="S45" s="656"/>
      <c r="T45" s="657"/>
      <c r="U45" s="658" t="e">
        <f aca="false">IF(P45="","",VLOOKUP(P45,))</f>
        <v>#N/A</v>
      </c>
      <c r="V45" s="87" t="s">
        <v>98</v>
      </c>
      <c r="W45" s="659"/>
      <c r="X45" s="88" t="s">
        <v>129</v>
      </c>
      <c r="Y45" s="659"/>
      <c r="Z45" s="660" t="s">
        <v>375</v>
      </c>
      <c r="AA45" s="661"/>
      <c r="AB45" s="88" t="s">
        <v>129</v>
      </c>
      <c r="AC45" s="661"/>
      <c r="AD45" s="88" t="s">
        <v>130</v>
      </c>
      <c r="AE45" s="662" t="s">
        <v>141</v>
      </c>
      <c r="AF45" s="663" t="str">
        <f aca="false">IF(W45&gt;=1,(AA45*12+AC45)-(W45*12+Y45)+1,"")</f>
        <v/>
      </c>
      <c r="AG45" s="88" t="s">
        <v>376</v>
      </c>
      <c r="AH45" s="664" t="str">
        <f aca="false">IFERROR(ROUNDDOWN(ROUND(Q45*U45,0)*R45,0)*AF45,"")</f>
        <v/>
      </c>
    </row>
    <row r="46" customFormat="false" ht="36.75" hidden="false" customHeight="true" outlineLevel="0" collapsed="false">
      <c r="A46" s="650" t="n">
        <f aca="false">A45+1</f>
        <v>36</v>
      </c>
      <c r="B46" s="651" t="str">
        <f aca="false">IF(基本情報入力シート!C89="","",基本情報入力シート!C89)</f>
        <v/>
      </c>
      <c r="C46" s="651"/>
      <c r="D46" s="651"/>
      <c r="E46" s="651"/>
      <c r="F46" s="651"/>
      <c r="G46" s="651"/>
      <c r="H46" s="651"/>
      <c r="I46" s="651"/>
      <c r="J46" s="651"/>
      <c r="K46" s="651"/>
      <c r="L46" s="652" t="str">
        <f aca="false">IF(基本情報入力シート!M89="","",基本情報入力シート!M89)</f>
        <v/>
      </c>
      <c r="M46" s="652" t="str">
        <f aca="false">IF(基本情報入力シート!R89="","",基本情報入力シート!R89)</f>
        <v/>
      </c>
      <c r="N46" s="652" t="str">
        <f aca="false">IF(基本情報入力シート!W89="","",基本情報入力シート!W89)</f>
        <v/>
      </c>
      <c r="O46" s="650" t="str">
        <f aca="false">IF(基本情報入力シート!X89="","",基本情報入力シート!X89)</f>
        <v/>
      </c>
      <c r="P46" s="653" t="str">
        <f aca="false">IF(基本情報入力シート!Y89="","",基本情報入力シート!Y89)</f>
        <v/>
      </c>
      <c r="Q46" s="654" t="str">
        <f aca="false">IF(基本情報入力シート!Z89="","",基本情報入力シート!Z89)</f>
        <v/>
      </c>
      <c r="R46" s="655" t="str">
        <f aca="false">IF(基本情報入力シート!AA89="","",基本情報入力シート!AA89)</f>
        <v/>
      </c>
      <c r="S46" s="656"/>
      <c r="T46" s="657"/>
      <c r="U46" s="658" t="e">
        <f aca="false">IF(P46="","",VLOOKUP(P46,))</f>
        <v>#N/A</v>
      </c>
      <c r="V46" s="87" t="s">
        <v>98</v>
      </c>
      <c r="W46" s="659"/>
      <c r="X46" s="88" t="s">
        <v>129</v>
      </c>
      <c r="Y46" s="659"/>
      <c r="Z46" s="660" t="s">
        <v>375</v>
      </c>
      <c r="AA46" s="661"/>
      <c r="AB46" s="88" t="s">
        <v>129</v>
      </c>
      <c r="AC46" s="661"/>
      <c r="AD46" s="88" t="s">
        <v>130</v>
      </c>
      <c r="AE46" s="662" t="s">
        <v>141</v>
      </c>
      <c r="AF46" s="663" t="str">
        <f aca="false">IF(W46&gt;=1,(AA46*12+AC46)-(W46*12+Y46)+1,"")</f>
        <v/>
      </c>
      <c r="AG46" s="88" t="s">
        <v>376</v>
      </c>
      <c r="AH46" s="664" t="str">
        <f aca="false">IFERROR(ROUNDDOWN(ROUND(Q46*U46,0)*R46,0)*AF46,"")</f>
        <v/>
      </c>
    </row>
    <row r="47" customFormat="false" ht="36.75" hidden="false" customHeight="true" outlineLevel="0" collapsed="false">
      <c r="A47" s="650" t="n">
        <f aca="false">A46+1</f>
        <v>37</v>
      </c>
      <c r="B47" s="651" t="str">
        <f aca="false">IF(基本情報入力シート!C90="","",基本情報入力シート!C90)</f>
        <v/>
      </c>
      <c r="C47" s="651"/>
      <c r="D47" s="651"/>
      <c r="E47" s="651"/>
      <c r="F47" s="651"/>
      <c r="G47" s="651"/>
      <c r="H47" s="651"/>
      <c r="I47" s="651"/>
      <c r="J47" s="651"/>
      <c r="K47" s="651"/>
      <c r="L47" s="652" t="str">
        <f aca="false">IF(基本情報入力シート!M90="","",基本情報入力シート!M90)</f>
        <v/>
      </c>
      <c r="M47" s="652" t="str">
        <f aca="false">IF(基本情報入力シート!R90="","",基本情報入力シート!R90)</f>
        <v/>
      </c>
      <c r="N47" s="652" t="str">
        <f aca="false">IF(基本情報入力シート!W90="","",基本情報入力シート!W90)</f>
        <v/>
      </c>
      <c r="O47" s="650" t="str">
        <f aca="false">IF(基本情報入力シート!X90="","",基本情報入力シート!X90)</f>
        <v/>
      </c>
      <c r="P47" s="653" t="str">
        <f aca="false">IF(基本情報入力シート!Y90="","",基本情報入力シート!Y90)</f>
        <v/>
      </c>
      <c r="Q47" s="654" t="str">
        <f aca="false">IF(基本情報入力シート!Z90="","",基本情報入力シート!Z90)</f>
        <v/>
      </c>
      <c r="R47" s="655" t="str">
        <f aca="false">IF(基本情報入力シート!AA90="","",基本情報入力シート!AA90)</f>
        <v/>
      </c>
      <c r="S47" s="656"/>
      <c r="T47" s="657"/>
      <c r="U47" s="658" t="e">
        <f aca="false">IF(P47="","",VLOOKUP(P47,))</f>
        <v>#N/A</v>
      </c>
      <c r="V47" s="87" t="s">
        <v>98</v>
      </c>
      <c r="W47" s="659"/>
      <c r="X47" s="88" t="s">
        <v>129</v>
      </c>
      <c r="Y47" s="659"/>
      <c r="Z47" s="660" t="s">
        <v>375</v>
      </c>
      <c r="AA47" s="661"/>
      <c r="AB47" s="88" t="s">
        <v>129</v>
      </c>
      <c r="AC47" s="661"/>
      <c r="AD47" s="88" t="s">
        <v>130</v>
      </c>
      <c r="AE47" s="662" t="s">
        <v>141</v>
      </c>
      <c r="AF47" s="663" t="str">
        <f aca="false">IF(W47&gt;=1,(AA47*12+AC47)-(W47*12+Y47)+1,"")</f>
        <v/>
      </c>
      <c r="AG47" s="88" t="s">
        <v>376</v>
      </c>
      <c r="AH47" s="664" t="str">
        <f aca="false">IFERROR(ROUNDDOWN(ROUND(Q47*U47,0)*R47,0)*AF47,"")</f>
        <v/>
      </c>
    </row>
    <row r="48" customFormat="false" ht="36.75" hidden="false" customHeight="true" outlineLevel="0" collapsed="false">
      <c r="A48" s="650" t="n">
        <f aca="false">A47+1</f>
        <v>38</v>
      </c>
      <c r="B48" s="651" t="str">
        <f aca="false">IF(基本情報入力シート!C91="","",基本情報入力シート!C91)</f>
        <v/>
      </c>
      <c r="C48" s="651"/>
      <c r="D48" s="651"/>
      <c r="E48" s="651"/>
      <c r="F48" s="651"/>
      <c r="G48" s="651"/>
      <c r="H48" s="651"/>
      <c r="I48" s="651"/>
      <c r="J48" s="651"/>
      <c r="K48" s="651"/>
      <c r="L48" s="652" t="str">
        <f aca="false">IF(基本情報入力シート!M91="","",基本情報入力シート!M91)</f>
        <v/>
      </c>
      <c r="M48" s="652" t="str">
        <f aca="false">IF(基本情報入力シート!R91="","",基本情報入力シート!R91)</f>
        <v/>
      </c>
      <c r="N48" s="652" t="str">
        <f aca="false">IF(基本情報入力シート!W91="","",基本情報入力シート!W91)</f>
        <v/>
      </c>
      <c r="O48" s="650" t="str">
        <f aca="false">IF(基本情報入力シート!X91="","",基本情報入力シート!X91)</f>
        <v/>
      </c>
      <c r="P48" s="653" t="str">
        <f aca="false">IF(基本情報入力シート!Y91="","",基本情報入力シート!Y91)</f>
        <v/>
      </c>
      <c r="Q48" s="654" t="str">
        <f aca="false">IF(基本情報入力シート!Z91="","",基本情報入力シート!Z91)</f>
        <v/>
      </c>
      <c r="R48" s="655" t="str">
        <f aca="false">IF(基本情報入力シート!AA91="","",基本情報入力シート!AA91)</f>
        <v/>
      </c>
      <c r="S48" s="656"/>
      <c r="T48" s="657"/>
      <c r="U48" s="658" t="e">
        <f aca="false">IF(P48="","",VLOOKUP(P48,))</f>
        <v>#N/A</v>
      </c>
      <c r="V48" s="87" t="s">
        <v>98</v>
      </c>
      <c r="W48" s="659"/>
      <c r="X48" s="88" t="s">
        <v>129</v>
      </c>
      <c r="Y48" s="659"/>
      <c r="Z48" s="660" t="s">
        <v>375</v>
      </c>
      <c r="AA48" s="661"/>
      <c r="AB48" s="88" t="s">
        <v>129</v>
      </c>
      <c r="AC48" s="661"/>
      <c r="AD48" s="88" t="s">
        <v>130</v>
      </c>
      <c r="AE48" s="662" t="s">
        <v>141</v>
      </c>
      <c r="AF48" s="663" t="str">
        <f aca="false">IF(W48&gt;=1,(AA48*12+AC48)-(W48*12+Y48)+1,"")</f>
        <v/>
      </c>
      <c r="AG48" s="88" t="s">
        <v>376</v>
      </c>
      <c r="AH48" s="664" t="str">
        <f aca="false">IFERROR(ROUNDDOWN(ROUND(Q48*U48,0)*R48,0)*AF48,"")</f>
        <v/>
      </c>
    </row>
    <row r="49" customFormat="false" ht="36.75" hidden="false" customHeight="true" outlineLevel="0" collapsed="false">
      <c r="A49" s="650" t="n">
        <f aca="false">A48+1</f>
        <v>39</v>
      </c>
      <c r="B49" s="651" t="str">
        <f aca="false">IF(基本情報入力シート!C92="","",基本情報入力シート!C92)</f>
        <v/>
      </c>
      <c r="C49" s="651"/>
      <c r="D49" s="651"/>
      <c r="E49" s="651"/>
      <c r="F49" s="651"/>
      <c r="G49" s="651"/>
      <c r="H49" s="651"/>
      <c r="I49" s="651"/>
      <c r="J49" s="651"/>
      <c r="K49" s="651"/>
      <c r="L49" s="652" t="str">
        <f aca="false">IF(基本情報入力シート!M92="","",基本情報入力シート!M92)</f>
        <v/>
      </c>
      <c r="M49" s="652" t="str">
        <f aca="false">IF(基本情報入力シート!R92="","",基本情報入力シート!R92)</f>
        <v/>
      </c>
      <c r="N49" s="652" t="str">
        <f aca="false">IF(基本情報入力シート!W92="","",基本情報入力シート!W92)</f>
        <v/>
      </c>
      <c r="O49" s="650" t="str">
        <f aca="false">IF(基本情報入力シート!X92="","",基本情報入力シート!X92)</f>
        <v/>
      </c>
      <c r="P49" s="653" t="str">
        <f aca="false">IF(基本情報入力シート!Y92="","",基本情報入力シート!Y92)</f>
        <v/>
      </c>
      <c r="Q49" s="654" t="str">
        <f aca="false">IF(基本情報入力シート!Z92="","",基本情報入力シート!Z92)</f>
        <v/>
      </c>
      <c r="R49" s="655" t="str">
        <f aca="false">IF(基本情報入力シート!AA92="","",基本情報入力シート!AA92)</f>
        <v/>
      </c>
      <c r="S49" s="656"/>
      <c r="T49" s="657"/>
      <c r="U49" s="658" t="e">
        <f aca="false">IF(P49="","",VLOOKUP(P49,))</f>
        <v>#N/A</v>
      </c>
      <c r="V49" s="87" t="s">
        <v>98</v>
      </c>
      <c r="W49" s="659"/>
      <c r="X49" s="88" t="s">
        <v>129</v>
      </c>
      <c r="Y49" s="659"/>
      <c r="Z49" s="660" t="s">
        <v>375</v>
      </c>
      <c r="AA49" s="661"/>
      <c r="AB49" s="88" t="s">
        <v>129</v>
      </c>
      <c r="AC49" s="661"/>
      <c r="AD49" s="88" t="s">
        <v>130</v>
      </c>
      <c r="AE49" s="662" t="s">
        <v>141</v>
      </c>
      <c r="AF49" s="663" t="str">
        <f aca="false">IF(W49&gt;=1,(AA49*12+AC49)-(W49*12+Y49)+1,"")</f>
        <v/>
      </c>
      <c r="AG49" s="88" t="s">
        <v>376</v>
      </c>
      <c r="AH49" s="664" t="str">
        <f aca="false">IFERROR(ROUNDDOWN(ROUND(Q49*U49,0)*R49,0)*AF49,"")</f>
        <v/>
      </c>
    </row>
    <row r="50" customFormat="false" ht="36.75" hidden="false" customHeight="true" outlineLevel="0" collapsed="false">
      <c r="A50" s="650" t="n">
        <f aca="false">A49+1</f>
        <v>40</v>
      </c>
      <c r="B50" s="651" t="str">
        <f aca="false">IF(基本情報入力シート!C93="","",基本情報入力シート!C93)</f>
        <v/>
      </c>
      <c r="C50" s="651"/>
      <c r="D50" s="651"/>
      <c r="E50" s="651"/>
      <c r="F50" s="651"/>
      <c r="G50" s="651"/>
      <c r="H50" s="651"/>
      <c r="I50" s="651"/>
      <c r="J50" s="651"/>
      <c r="K50" s="651"/>
      <c r="L50" s="652" t="str">
        <f aca="false">IF(基本情報入力シート!M93="","",基本情報入力シート!M93)</f>
        <v/>
      </c>
      <c r="M50" s="652" t="str">
        <f aca="false">IF(基本情報入力シート!R93="","",基本情報入力シート!R93)</f>
        <v/>
      </c>
      <c r="N50" s="652" t="str">
        <f aca="false">IF(基本情報入力シート!W93="","",基本情報入力シート!W93)</f>
        <v/>
      </c>
      <c r="O50" s="650" t="str">
        <f aca="false">IF(基本情報入力シート!X93="","",基本情報入力シート!X93)</f>
        <v/>
      </c>
      <c r="P50" s="653" t="str">
        <f aca="false">IF(基本情報入力シート!Y93="","",基本情報入力シート!Y93)</f>
        <v/>
      </c>
      <c r="Q50" s="654" t="str">
        <f aca="false">IF(基本情報入力シート!Z93="","",基本情報入力シート!Z93)</f>
        <v/>
      </c>
      <c r="R50" s="655" t="str">
        <f aca="false">IF(基本情報入力シート!AA93="","",基本情報入力シート!AA93)</f>
        <v/>
      </c>
      <c r="S50" s="656"/>
      <c r="T50" s="657"/>
      <c r="U50" s="658" t="e">
        <f aca="false">IF(P50="","",VLOOKUP(P50,))</f>
        <v>#N/A</v>
      </c>
      <c r="V50" s="87" t="s">
        <v>98</v>
      </c>
      <c r="W50" s="659"/>
      <c r="X50" s="88" t="s">
        <v>129</v>
      </c>
      <c r="Y50" s="659"/>
      <c r="Z50" s="660" t="s">
        <v>375</v>
      </c>
      <c r="AA50" s="661"/>
      <c r="AB50" s="88" t="s">
        <v>129</v>
      </c>
      <c r="AC50" s="661"/>
      <c r="AD50" s="88" t="s">
        <v>130</v>
      </c>
      <c r="AE50" s="662" t="s">
        <v>141</v>
      </c>
      <c r="AF50" s="663" t="str">
        <f aca="false">IF(W50&gt;=1,(AA50*12+AC50)-(W50*12+Y50)+1,"")</f>
        <v/>
      </c>
      <c r="AG50" s="89" t="s">
        <v>376</v>
      </c>
      <c r="AH50" s="664" t="str">
        <f aca="false">IFERROR(ROUNDDOWN(ROUND(Q50*U50,0)*R50,0)*AF50,"")</f>
        <v/>
      </c>
    </row>
    <row r="51" customFormat="false" ht="36.75" hidden="false" customHeight="true" outlineLevel="0" collapsed="false">
      <c r="A51" s="650" t="n">
        <f aca="false">A50+1</f>
        <v>41</v>
      </c>
      <c r="B51" s="651" t="str">
        <f aca="false">IF(基本情報入力シート!C94="","",基本情報入力シート!C94)</f>
        <v/>
      </c>
      <c r="C51" s="651"/>
      <c r="D51" s="651"/>
      <c r="E51" s="651"/>
      <c r="F51" s="651"/>
      <c r="G51" s="651"/>
      <c r="H51" s="651"/>
      <c r="I51" s="651"/>
      <c r="J51" s="651"/>
      <c r="K51" s="651"/>
      <c r="L51" s="652" t="str">
        <f aca="false">IF(基本情報入力シート!M94="","",基本情報入力シート!M94)</f>
        <v/>
      </c>
      <c r="M51" s="652" t="str">
        <f aca="false">IF(基本情報入力シート!R94="","",基本情報入力シート!R94)</f>
        <v/>
      </c>
      <c r="N51" s="652" t="str">
        <f aca="false">IF(基本情報入力シート!W94="","",基本情報入力シート!W94)</f>
        <v/>
      </c>
      <c r="O51" s="650" t="str">
        <f aca="false">IF(基本情報入力シート!X94="","",基本情報入力シート!X94)</f>
        <v/>
      </c>
      <c r="P51" s="653" t="str">
        <f aca="false">IF(基本情報入力シート!Y94="","",基本情報入力シート!Y94)</f>
        <v/>
      </c>
      <c r="Q51" s="654" t="str">
        <f aca="false">IF(基本情報入力シート!Z94="","",基本情報入力シート!Z94)</f>
        <v/>
      </c>
      <c r="R51" s="655" t="str">
        <f aca="false">IF(基本情報入力シート!AA94="","",基本情報入力シート!AA94)</f>
        <v/>
      </c>
      <c r="S51" s="656"/>
      <c r="T51" s="657"/>
      <c r="U51" s="658" t="e">
        <f aca="false">IF(P51="","",VLOOKUP(P51,))</f>
        <v>#N/A</v>
      </c>
      <c r="V51" s="87" t="s">
        <v>98</v>
      </c>
      <c r="W51" s="659"/>
      <c r="X51" s="88" t="s">
        <v>129</v>
      </c>
      <c r="Y51" s="659"/>
      <c r="Z51" s="660" t="s">
        <v>375</v>
      </c>
      <c r="AA51" s="661"/>
      <c r="AB51" s="88" t="s">
        <v>129</v>
      </c>
      <c r="AC51" s="661"/>
      <c r="AD51" s="88" t="s">
        <v>130</v>
      </c>
      <c r="AE51" s="662" t="s">
        <v>141</v>
      </c>
      <c r="AF51" s="663" t="str">
        <f aca="false">IF(W51&gt;=1,(AA51*12+AC51)-(W51*12+Y51)+1,"")</f>
        <v/>
      </c>
      <c r="AG51" s="89" t="s">
        <v>376</v>
      </c>
      <c r="AH51" s="664" t="str">
        <f aca="false">IFERROR(ROUNDDOWN(ROUND(Q51*U51,0)*R51,0)*AF51,"")</f>
        <v/>
      </c>
    </row>
    <row r="52" customFormat="false" ht="36.75" hidden="false" customHeight="true" outlineLevel="0" collapsed="false">
      <c r="A52" s="650" t="n">
        <f aca="false">A51+1</f>
        <v>42</v>
      </c>
      <c r="B52" s="651" t="str">
        <f aca="false">IF(基本情報入力シート!C95="","",基本情報入力シート!C95)</f>
        <v/>
      </c>
      <c r="C52" s="651"/>
      <c r="D52" s="651"/>
      <c r="E52" s="651"/>
      <c r="F52" s="651"/>
      <c r="G52" s="651"/>
      <c r="H52" s="651"/>
      <c r="I52" s="651"/>
      <c r="J52" s="651"/>
      <c r="K52" s="651"/>
      <c r="L52" s="652" t="str">
        <f aca="false">IF(基本情報入力シート!M95="","",基本情報入力シート!M95)</f>
        <v/>
      </c>
      <c r="M52" s="652" t="str">
        <f aca="false">IF(基本情報入力シート!R95="","",基本情報入力シート!R95)</f>
        <v/>
      </c>
      <c r="N52" s="652" t="str">
        <f aca="false">IF(基本情報入力シート!W95="","",基本情報入力シート!W95)</f>
        <v/>
      </c>
      <c r="O52" s="650" t="str">
        <f aca="false">IF(基本情報入力シート!X95="","",基本情報入力シート!X95)</f>
        <v/>
      </c>
      <c r="P52" s="653" t="str">
        <f aca="false">IF(基本情報入力シート!Y95="","",基本情報入力シート!Y95)</f>
        <v/>
      </c>
      <c r="Q52" s="654" t="str">
        <f aca="false">IF(基本情報入力シート!Z95="","",基本情報入力シート!Z95)</f>
        <v/>
      </c>
      <c r="R52" s="655" t="str">
        <f aca="false">IF(基本情報入力シート!AA95="","",基本情報入力シート!AA95)</f>
        <v/>
      </c>
      <c r="S52" s="656"/>
      <c r="T52" s="657"/>
      <c r="U52" s="658" t="e">
        <f aca="false">IF(P52="","",VLOOKUP(P52,))</f>
        <v>#N/A</v>
      </c>
      <c r="V52" s="87" t="s">
        <v>98</v>
      </c>
      <c r="W52" s="659"/>
      <c r="X52" s="88" t="s">
        <v>129</v>
      </c>
      <c r="Y52" s="659"/>
      <c r="Z52" s="660" t="s">
        <v>375</v>
      </c>
      <c r="AA52" s="661"/>
      <c r="AB52" s="88" t="s">
        <v>129</v>
      </c>
      <c r="AC52" s="661"/>
      <c r="AD52" s="88" t="s">
        <v>130</v>
      </c>
      <c r="AE52" s="662" t="s">
        <v>141</v>
      </c>
      <c r="AF52" s="663" t="str">
        <f aca="false">IF(W52&gt;=1,(AA52*12+AC52)-(W52*12+Y52)+1,"")</f>
        <v/>
      </c>
      <c r="AG52" s="89" t="s">
        <v>376</v>
      </c>
      <c r="AH52" s="664" t="str">
        <f aca="false">IFERROR(ROUNDDOWN(ROUND(Q52*U52,0)*R52,0)*AF52,"")</f>
        <v/>
      </c>
    </row>
    <row r="53" customFormat="false" ht="36.75" hidden="false" customHeight="true" outlineLevel="0" collapsed="false">
      <c r="A53" s="650" t="n">
        <f aca="false">A52+1</f>
        <v>43</v>
      </c>
      <c r="B53" s="651" t="str">
        <f aca="false">IF(基本情報入力シート!C96="","",基本情報入力シート!C96)</f>
        <v/>
      </c>
      <c r="C53" s="651"/>
      <c r="D53" s="651"/>
      <c r="E53" s="651"/>
      <c r="F53" s="651"/>
      <c r="G53" s="651"/>
      <c r="H53" s="651"/>
      <c r="I53" s="651"/>
      <c r="J53" s="651"/>
      <c r="K53" s="651"/>
      <c r="L53" s="652" t="str">
        <f aca="false">IF(基本情報入力シート!M96="","",基本情報入力シート!M96)</f>
        <v/>
      </c>
      <c r="M53" s="652" t="str">
        <f aca="false">IF(基本情報入力シート!R96="","",基本情報入力シート!R96)</f>
        <v/>
      </c>
      <c r="N53" s="652" t="str">
        <f aca="false">IF(基本情報入力シート!W96="","",基本情報入力シート!W96)</f>
        <v/>
      </c>
      <c r="O53" s="650" t="str">
        <f aca="false">IF(基本情報入力シート!X96="","",基本情報入力シート!X96)</f>
        <v/>
      </c>
      <c r="P53" s="653" t="str">
        <f aca="false">IF(基本情報入力シート!Y96="","",基本情報入力シート!Y96)</f>
        <v/>
      </c>
      <c r="Q53" s="654" t="str">
        <f aca="false">IF(基本情報入力シート!Z96="","",基本情報入力シート!Z96)</f>
        <v/>
      </c>
      <c r="R53" s="655" t="str">
        <f aca="false">IF(基本情報入力シート!AA96="","",基本情報入力シート!AA96)</f>
        <v/>
      </c>
      <c r="S53" s="656"/>
      <c r="T53" s="657"/>
      <c r="U53" s="658" t="e">
        <f aca="false">IF(P53="","",VLOOKUP(P53,))</f>
        <v>#N/A</v>
      </c>
      <c r="V53" s="87" t="s">
        <v>98</v>
      </c>
      <c r="W53" s="659"/>
      <c r="X53" s="88" t="s">
        <v>129</v>
      </c>
      <c r="Y53" s="659"/>
      <c r="Z53" s="660" t="s">
        <v>375</v>
      </c>
      <c r="AA53" s="661"/>
      <c r="AB53" s="88" t="s">
        <v>129</v>
      </c>
      <c r="AC53" s="661"/>
      <c r="AD53" s="88" t="s">
        <v>130</v>
      </c>
      <c r="AE53" s="662" t="s">
        <v>141</v>
      </c>
      <c r="AF53" s="663" t="str">
        <f aca="false">IF(W53&gt;=1,(AA53*12+AC53)-(W53*12+Y53)+1,"")</f>
        <v/>
      </c>
      <c r="AG53" s="89" t="s">
        <v>376</v>
      </c>
      <c r="AH53" s="664" t="str">
        <f aca="false">IFERROR(ROUNDDOWN(ROUND(Q53*U53,0)*R53,0)*AF53,"")</f>
        <v/>
      </c>
    </row>
    <row r="54" customFormat="false" ht="36.75" hidden="false" customHeight="true" outlineLevel="0" collapsed="false">
      <c r="A54" s="650" t="n">
        <f aca="false">A53+1</f>
        <v>44</v>
      </c>
      <c r="B54" s="651" t="str">
        <f aca="false">IF(基本情報入力シート!C97="","",基本情報入力シート!C97)</f>
        <v/>
      </c>
      <c r="C54" s="651"/>
      <c r="D54" s="651"/>
      <c r="E54" s="651"/>
      <c r="F54" s="651"/>
      <c r="G54" s="651"/>
      <c r="H54" s="651"/>
      <c r="I54" s="651"/>
      <c r="J54" s="651"/>
      <c r="K54" s="651"/>
      <c r="L54" s="652" t="str">
        <f aca="false">IF(基本情報入力シート!M97="","",基本情報入力シート!M97)</f>
        <v/>
      </c>
      <c r="M54" s="652" t="str">
        <f aca="false">IF(基本情報入力シート!R97="","",基本情報入力シート!R97)</f>
        <v/>
      </c>
      <c r="N54" s="652" t="str">
        <f aca="false">IF(基本情報入力シート!W97="","",基本情報入力シート!W97)</f>
        <v/>
      </c>
      <c r="O54" s="650" t="str">
        <f aca="false">IF(基本情報入力シート!X97="","",基本情報入力シート!X97)</f>
        <v/>
      </c>
      <c r="P54" s="653" t="str">
        <f aca="false">IF(基本情報入力シート!Y97="","",基本情報入力シート!Y97)</f>
        <v/>
      </c>
      <c r="Q54" s="654" t="str">
        <f aca="false">IF(基本情報入力シート!Z97="","",基本情報入力シート!Z97)</f>
        <v/>
      </c>
      <c r="R54" s="655" t="str">
        <f aca="false">IF(基本情報入力シート!AA97="","",基本情報入力シート!AA97)</f>
        <v/>
      </c>
      <c r="S54" s="656"/>
      <c r="T54" s="657"/>
      <c r="U54" s="658" t="e">
        <f aca="false">IF(P54="","",VLOOKUP(P54,))</f>
        <v>#N/A</v>
      </c>
      <c r="V54" s="87" t="s">
        <v>98</v>
      </c>
      <c r="W54" s="659"/>
      <c r="X54" s="88" t="s">
        <v>129</v>
      </c>
      <c r="Y54" s="659"/>
      <c r="Z54" s="660" t="s">
        <v>375</v>
      </c>
      <c r="AA54" s="661"/>
      <c r="AB54" s="88" t="s">
        <v>129</v>
      </c>
      <c r="AC54" s="661"/>
      <c r="AD54" s="88" t="s">
        <v>130</v>
      </c>
      <c r="AE54" s="662" t="s">
        <v>141</v>
      </c>
      <c r="AF54" s="663" t="str">
        <f aca="false">IF(W54&gt;=1,(AA54*12+AC54)-(W54*12+Y54)+1,"")</f>
        <v/>
      </c>
      <c r="AG54" s="89" t="s">
        <v>376</v>
      </c>
      <c r="AH54" s="664" t="str">
        <f aca="false">IFERROR(ROUNDDOWN(ROUND(Q54*U54,0)*R54,0)*AF54,"")</f>
        <v/>
      </c>
    </row>
    <row r="55" customFormat="false" ht="36.75" hidden="false" customHeight="true" outlineLevel="0" collapsed="false">
      <c r="A55" s="650" t="n">
        <f aca="false">A54+1</f>
        <v>45</v>
      </c>
      <c r="B55" s="651" t="str">
        <f aca="false">IF(基本情報入力シート!C98="","",基本情報入力シート!C98)</f>
        <v/>
      </c>
      <c r="C55" s="651"/>
      <c r="D55" s="651"/>
      <c r="E55" s="651"/>
      <c r="F55" s="651"/>
      <c r="G55" s="651"/>
      <c r="H55" s="651"/>
      <c r="I55" s="651"/>
      <c r="J55" s="651"/>
      <c r="K55" s="651"/>
      <c r="L55" s="652" t="str">
        <f aca="false">IF(基本情報入力シート!M98="","",基本情報入力シート!M98)</f>
        <v/>
      </c>
      <c r="M55" s="652" t="str">
        <f aca="false">IF(基本情報入力シート!R98="","",基本情報入力シート!R98)</f>
        <v/>
      </c>
      <c r="N55" s="652" t="str">
        <f aca="false">IF(基本情報入力シート!W98="","",基本情報入力シート!W98)</f>
        <v/>
      </c>
      <c r="O55" s="650" t="str">
        <f aca="false">IF(基本情報入力シート!X98="","",基本情報入力シート!X98)</f>
        <v/>
      </c>
      <c r="P55" s="653" t="str">
        <f aca="false">IF(基本情報入力シート!Y98="","",基本情報入力シート!Y98)</f>
        <v/>
      </c>
      <c r="Q55" s="654" t="str">
        <f aca="false">IF(基本情報入力シート!Z98="","",基本情報入力シート!Z98)</f>
        <v/>
      </c>
      <c r="R55" s="655" t="str">
        <f aca="false">IF(基本情報入力シート!AA98="","",基本情報入力シート!AA98)</f>
        <v/>
      </c>
      <c r="S55" s="656"/>
      <c r="T55" s="657"/>
      <c r="U55" s="658" t="e">
        <f aca="false">IF(P55="","",VLOOKUP(P55,))</f>
        <v>#N/A</v>
      </c>
      <c r="V55" s="87" t="s">
        <v>98</v>
      </c>
      <c r="W55" s="659"/>
      <c r="X55" s="88" t="s">
        <v>129</v>
      </c>
      <c r="Y55" s="659"/>
      <c r="Z55" s="660" t="s">
        <v>375</v>
      </c>
      <c r="AA55" s="661"/>
      <c r="AB55" s="88" t="s">
        <v>129</v>
      </c>
      <c r="AC55" s="661"/>
      <c r="AD55" s="88" t="s">
        <v>130</v>
      </c>
      <c r="AE55" s="662" t="s">
        <v>141</v>
      </c>
      <c r="AF55" s="663" t="str">
        <f aca="false">IF(W55&gt;=1,(AA55*12+AC55)-(W55*12+Y55)+1,"")</f>
        <v/>
      </c>
      <c r="AG55" s="89" t="s">
        <v>376</v>
      </c>
      <c r="AH55" s="664" t="str">
        <f aca="false">IFERROR(ROUNDDOWN(ROUND(Q55*U55,0)*R55,0)*AF55,"")</f>
        <v/>
      </c>
    </row>
    <row r="56" customFormat="false" ht="36.75" hidden="false" customHeight="true" outlineLevel="0" collapsed="false">
      <c r="A56" s="650" t="n">
        <f aca="false">A55+1</f>
        <v>46</v>
      </c>
      <c r="B56" s="651" t="str">
        <f aca="false">IF(基本情報入力シート!C99="","",基本情報入力シート!C99)</f>
        <v/>
      </c>
      <c r="C56" s="651"/>
      <c r="D56" s="651"/>
      <c r="E56" s="651"/>
      <c r="F56" s="651"/>
      <c r="G56" s="651"/>
      <c r="H56" s="651"/>
      <c r="I56" s="651"/>
      <c r="J56" s="651"/>
      <c r="K56" s="651"/>
      <c r="L56" s="652" t="str">
        <f aca="false">IF(基本情報入力シート!M99="","",基本情報入力シート!M99)</f>
        <v/>
      </c>
      <c r="M56" s="652" t="str">
        <f aca="false">IF(基本情報入力シート!R99="","",基本情報入力シート!R99)</f>
        <v/>
      </c>
      <c r="N56" s="652" t="str">
        <f aca="false">IF(基本情報入力シート!W99="","",基本情報入力シート!W99)</f>
        <v/>
      </c>
      <c r="O56" s="650" t="str">
        <f aca="false">IF(基本情報入力シート!X99="","",基本情報入力シート!X99)</f>
        <v/>
      </c>
      <c r="P56" s="653" t="str">
        <f aca="false">IF(基本情報入力シート!Y99="","",基本情報入力シート!Y99)</f>
        <v/>
      </c>
      <c r="Q56" s="654" t="str">
        <f aca="false">IF(基本情報入力シート!Z99="","",基本情報入力シート!Z99)</f>
        <v/>
      </c>
      <c r="R56" s="655" t="str">
        <f aca="false">IF(基本情報入力シート!AA99="","",基本情報入力シート!AA99)</f>
        <v/>
      </c>
      <c r="S56" s="656"/>
      <c r="T56" s="657"/>
      <c r="U56" s="658" t="e">
        <f aca="false">IF(P56="","",VLOOKUP(P56,))</f>
        <v>#N/A</v>
      </c>
      <c r="V56" s="87" t="s">
        <v>98</v>
      </c>
      <c r="W56" s="659"/>
      <c r="X56" s="88" t="s">
        <v>129</v>
      </c>
      <c r="Y56" s="659"/>
      <c r="Z56" s="660" t="s">
        <v>375</v>
      </c>
      <c r="AA56" s="661"/>
      <c r="AB56" s="88" t="s">
        <v>129</v>
      </c>
      <c r="AC56" s="661"/>
      <c r="AD56" s="88" t="s">
        <v>130</v>
      </c>
      <c r="AE56" s="662" t="s">
        <v>141</v>
      </c>
      <c r="AF56" s="663" t="str">
        <f aca="false">IF(W56&gt;=1,(AA56*12+AC56)-(W56*12+Y56)+1,"")</f>
        <v/>
      </c>
      <c r="AG56" s="89" t="s">
        <v>376</v>
      </c>
      <c r="AH56" s="664" t="str">
        <f aca="false">IFERROR(ROUNDDOWN(ROUND(Q56*U56,0)*R56,0)*AF56,"")</f>
        <v/>
      </c>
    </row>
    <row r="57" customFormat="false" ht="36.75" hidden="false" customHeight="true" outlineLevel="0" collapsed="false">
      <c r="A57" s="650" t="n">
        <f aca="false">A56+1</f>
        <v>47</v>
      </c>
      <c r="B57" s="651" t="str">
        <f aca="false">IF(基本情報入力シート!C100="","",基本情報入力シート!C100)</f>
        <v/>
      </c>
      <c r="C57" s="651"/>
      <c r="D57" s="651"/>
      <c r="E57" s="651"/>
      <c r="F57" s="651"/>
      <c r="G57" s="651"/>
      <c r="H57" s="651"/>
      <c r="I57" s="651"/>
      <c r="J57" s="651"/>
      <c r="K57" s="651"/>
      <c r="L57" s="652" t="str">
        <f aca="false">IF(基本情報入力シート!M100="","",基本情報入力シート!M100)</f>
        <v/>
      </c>
      <c r="M57" s="652" t="str">
        <f aca="false">IF(基本情報入力シート!R100="","",基本情報入力シート!R100)</f>
        <v/>
      </c>
      <c r="N57" s="652" t="str">
        <f aca="false">IF(基本情報入力シート!W100="","",基本情報入力シート!W100)</f>
        <v/>
      </c>
      <c r="O57" s="650" t="str">
        <f aca="false">IF(基本情報入力シート!X100="","",基本情報入力シート!X100)</f>
        <v/>
      </c>
      <c r="P57" s="653" t="str">
        <f aca="false">IF(基本情報入力シート!Y100="","",基本情報入力シート!Y100)</f>
        <v/>
      </c>
      <c r="Q57" s="654" t="str">
        <f aca="false">IF(基本情報入力シート!Z100="","",基本情報入力シート!Z100)</f>
        <v/>
      </c>
      <c r="R57" s="655" t="str">
        <f aca="false">IF(基本情報入力シート!AA100="","",基本情報入力シート!AA100)</f>
        <v/>
      </c>
      <c r="S57" s="656"/>
      <c r="T57" s="657"/>
      <c r="U57" s="658" t="e">
        <f aca="false">IF(P57="","",VLOOKUP(P57,))</f>
        <v>#N/A</v>
      </c>
      <c r="V57" s="87" t="s">
        <v>98</v>
      </c>
      <c r="W57" s="659"/>
      <c r="X57" s="88" t="s">
        <v>129</v>
      </c>
      <c r="Y57" s="659"/>
      <c r="Z57" s="660" t="s">
        <v>375</v>
      </c>
      <c r="AA57" s="661"/>
      <c r="AB57" s="88" t="s">
        <v>129</v>
      </c>
      <c r="AC57" s="661"/>
      <c r="AD57" s="88" t="s">
        <v>130</v>
      </c>
      <c r="AE57" s="662" t="s">
        <v>141</v>
      </c>
      <c r="AF57" s="663" t="str">
        <f aca="false">IF(W57&gt;=1,(AA57*12+AC57)-(W57*12+Y57)+1,"")</f>
        <v/>
      </c>
      <c r="AG57" s="89" t="s">
        <v>376</v>
      </c>
      <c r="AH57" s="664" t="str">
        <f aca="false">IFERROR(ROUNDDOWN(ROUND(Q57*U57,0)*R57,0)*AF57,"")</f>
        <v/>
      </c>
    </row>
    <row r="58" customFormat="false" ht="36.75" hidden="false" customHeight="true" outlineLevel="0" collapsed="false">
      <c r="A58" s="650" t="n">
        <f aca="false">A57+1</f>
        <v>48</v>
      </c>
      <c r="B58" s="651" t="str">
        <f aca="false">IF(基本情報入力シート!C101="","",基本情報入力シート!C101)</f>
        <v/>
      </c>
      <c r="C58" s="651"/>
      <c r="D58" s="651"/>
      <c r="E58" s="651"/>
      <c r="F58" s="651"/>
      <c r="G58" s="651"/>
      <c r="H58" s="651"/>
      <c r="I58" s="651"/>
      <c r="J58" s="651"/>
      <c r="K58" s="651"/>
      <c r="L58" s="652" t="str">
        <f aca="false">IF(基本情報入力シート!M101="","",基本情報入力シート!M101)</f>
        <v/>
      </c>
      <c r="M58" s="652" t="str">
        <f aca="false">IF(基本情報入力シート!R101="","",基本情報入力シート!R101)</f>
        <v/>
      </c>
      <c r="N58" s="652" t="str">
        <f aca="false">IF(基本情報入力シート!W101="","",基本情報入力シート!W101)</f>
        <v/>
      </c>
      <c r="O58" s="650" t="str">
        <f aca="false">IF(基本情報入力シート!X101="","",基本情報入力シート!X101)</f>
        <v/>
      </c>
      <c r="P58" s="653" t="str">
        <f aca="false">IF(基本情報入力シート!Y101="","",基本情報入力シート!Y101)</f>
        <v/>
      </c>
      <c r="Q58" s="654" t="str">
        <f aca="false">IF(基本情報入力シート!Z101="","",基本情報入力シート!Z101)</f>
        <v/>
      </c>
      <c r="R58" s="655" t="str">
        <f aca="false">IF(基本情報入力シート!AA101="","",基本情報入力シート!AA101)</f>
        <v/>
      </c>
      <c r="S58" s="656"/>
      <c r="T58" s="657"/>
      <c r="U58" s="658" t="e">
        <f aca="false">IF(P58="","",VLOOKUP(P58,))</f>
        <v>#N/A</v>
      </c>
      <c r="V58" s="87" t="s">
        <v>98</v>
      </c>
      <c r="W58" s="659"/>
      <c r="X58" s="88" t="s">
        <v>129</v>
      </c>
      <c r="Y58" s="659"/>
      <c r="Z58" s="660" t="s">
        <v>375</v>
      </c>
      <c r="AA58" s="661"/>
      <c r="AB58" s="88" t="s">
        <v>129</v>
      </c>
      <c r="AC58" s="661"/>
      <c r="AD58" s="88" t="s">
        <v>130</v>
      </c>
      <c r="AE58" s="662" t="s">
        <v>141</v>
      </c>
      <c r="AF58" s="663" t="str">
        <f aca="false">IF(W58&gt;=1,(AA58*12+AC58)-(W58*12+Y58)+1,"")</f>
        <v/>
      </c>
      <c r="AG58" s="89" t="s">
        <v>376</v>
      </c>
      <c r="AH58" s="664" t="str">
        <f aca="false">IFERROR(ROUNDDOWN(ROUND(Q58*U58,0)*R58,0)*AF58,"")</f>
        <v/>
      </c>
    </row>
    <row r="59" customFormat="false" ht="36.75" hidden="false" customHeight="true" outlineLevel="0" collapsed="false">
      <c r="A59" s="650" t="n">
        <f aca="false">A58+1</f>
        <v>49</v>
      </c>
      <c r="B59" s="651" t="str">
        <f aca="false">IF(基本情報入力シート!C102="","",基本情報入力シート!C102)</f>
        <v/>
      </c>
      <c r="C59" s="651"/>
      <c r="D59" s="651"/>
      <c r="E59" s="651"/>
      <c r="F59" s="651"/>
      <c r="G59" s="651"/>
      <c r="H59" s="651"/>
      <c r="I59" s="651"/>
      <c r="J59" s="651"/>
      <c r="K59" s="651"/>
      <c r="L59" s="652" t="str">
        <f aca="false">IF(基本情報入力シート!M102="","",基本情報入力シート!M102)</f>
        <v/>
      </c>
      <c r="M59" s="652" t="str">
        <f aca="false">IF(基本情報入力シート!R102="","",基本情報入力シート!R102)</f>
        <v/>
      </c>
      <c r="N59" s="652" t="str">
        <f aca="false">IF(基本情報入力シート!W102="","",基本情報入力シート!W102)</f>
        <v/>
      </c>
      <c r="O59" s="650" t="str">
        <f aca="false">IF(基本情報入力シート!X102="","",基本情報入力シート!X102)</f>
        <v/>
      </c>
      <c r="P59" s="653" t="str">
        <f aca="false">IF(基本情報入力シート!Y102="","",基本情報入力シート!Y102)</f>
        <v/>
      </c>
      <c r="Q59" s="654" t="str">
        <f aca="false">IF(基本情報入力シート!Z102="","",基本情報入力シート!Z102)</f>
        <v/>
      </c>
      <c r="R59" s="655" t="str">
        <f aca="false">IF(基本情報入力シート!AA102="","",基本情報入力シート!AA102)</f>
        <v/>
      </c>
      <c r="S59" s="656"/>
      <c r="T59" s="657"/>
      <c r="U59" s="658" t="e">
        <f aca="false">IF(P59="","",VLOOKUP(P59,))</f>
        <v>#N/A</v>
      </c>
      <c r="V59" s="87" t="s">
        <v>98</v>
      </c>
      <c r="W59" s="659"/>
      <c r="X59" s="88" t="s">
        <v>129</v>
      </c>
      <c r="Y59" s="659"/>
      <c r="Z59" s="660" t="s">
        <v>375</v>
      </c>
      <c r="AA59" s="661"/>
      <c r="AB59" s="88" t="s">
        <v>129</v>
      </c>
      <c r="AC59" s="661"/>
      <c r="AD59" s="88" t="s">
        <v>130</v>
      </c>
      <c r="AE59" s="662" t="s">
        <v>141</v>
      </c>
      <c r="AF59" s="663" t="str">
        <f aca="false">IF(W59&gt;=1,(AA59*12+AC59)-(W59*12+Y59)+1,"")</f>
        <v/>
      </c>
      <c r="AG59" s="89" t="s">
        <v>376</v>
      </c>
      <c r="AH59" s="664" t="str">
        <f aca="false">IFERROR(ROUNDDOWN(ROUND(Q59*U59,0)*R59,0)*AF59,"")</f>
        <v/>
      </c>
    </row>
    <row r="60" customFormat="false" ht="36.75" hidden="false" customHeight="true" outlineLevel="0" collapsed="false">
      <c r="A60" s="650" t="n">
        <f aca="false">A59+1</f>
        <v>50</v>
      </c>
      <c r="B60" s="651" t="str">
        <f aca="false">IF(基本情報入力シート!C103="","",基本情報入力シート!C103)</f>
        <v/>
      </c>
      <c r="C60" s="651"/>
      <c r="D60" s="651"/>
      <c r="E60" s="651"/>
      <c r="F60" s="651"/>
      <c r="G60" s="651"/>
      <c r="H60" s="651"/>
      <c r="I60" s="651"/>
      <c r="J60" s="651"/>
      <c r="K60" s="651"/>
      <c r="L60" s="652" t="str">
        <f aca="false">IF(基本情報入力シート!M103="","",基本情報入力シート!M103)</f>
        <v/>
      </c>
      <c r="M60" s="652" t="str">
        <f aca="false">IF(基本情報入力シート!R103="","",基本情報入力シート!R103)</f>
        <v/>
      </c>
      <c r="N60" s="652" t="str">
        <f aca="false">IF(基本情報入力シート!W103="","",基本情報入力シート!W103)</f>
        <v/>
      </c>
      <c r="O60" s="650" t="str">
        <f aca="false">IF(基本情報入力シート!X103="","",基本情報入力シート!X103)</f>
        <v/>
      </c>
      <c r="P60" s="653" t="str">
        <f aca="false">IF(基本情報入力シート!Y103="","",基本情報入力シート!Y103)</f>
        <v/>
      </c>
      <c r="Q60" s="654" t="str">
        <f aca="false">IF(基本情報入力シート!Z103="","",基本情報入力シート!Z103)</f>
        <v/>
      </c>
      <c r="R60" s="655" t="str">
        <f aca="false">IF(基本情報入力シート!AA103="","",基本情報入力シート!AA103)</f>
        <v/>
      </c>
      <c r="S60" s="656"/>
      <c r="T60" s="657"/>
      <c r="U60" s="658" t="e">
        <f aca="false">IF(P60="","",VLOOKUP(P60,))</f>
        <v>#N/A</v>
      </c>
      <c r="V60" s="87" t="s">
        <v>98</v>
      </c>
      <c r="W60" s="659"/>
      <c r="X60" s="88" t="s">
        <v>129</v>
      </c>
      <c r="Y60" s="659"/>
      <c r="Z60" s="660" t="s">
        <v>375</v>
      </c>
      <c r="AA60" s="661"/>
      <c r="AB60" s="88" t="s">
        <v>129</v>
      </c>
      <c r="AC60" s="661"/>
      <c r="AD60" s="88" t="s">
        <v>130</v>
      </c>
      <c r="AE60" s="662" t="s">
        <v>141</v>
      </c>
      <c r="AF60" s="663" t="str">
        <f aca="false">IF(W60&gt;=1,(AA60*12+AC60)-(W60*12+Y60)+1,"")</f>
        <v/>
      </c>
      <c r="AG60" s="89" t="s">
        <v>376</v>
      </c>
      <c r="AH60" s="664" t="str">
        <f aca="false">IFERROR(ROUNDDOWN(ROUND(Q60*U60,0)*R60,0)*AF60,"")</f>
        <v/>
      </c>
    </row>
    <row r="61" customFormat="false" ht="36.75" hidden="false" customHeight="true" outlineLevel="0" collapsed="false">
      <c r="A61" s="650" t="n">
        <f aca="false">A60+1</f>
        <v>51</v>
      </c>
      <c r="B61" s="651" t="str">
        <f aca="false">IF(基本情報入力シート!C104="","",基本情報入力シート!C104)</f>
        <v/>
      </c>
      <c r="C61" s="651"/>
      <c r="D61" s="651"/>
      <c r="E61" s="651"/>
      <c r="F61" s="651"/>
      <c r="G61" s="651"/>
      <c r="H61" s="651"/>
      <c r="I61" s="651"/>
      <c r="J61" s="651"/>
      <c r="K61" s="651"/>
      <c r="L61" s="652" t="str">
        <f aca="false">IF(基本情報入力シート!M104="","",基本情報入力シート!M104)</f>
        <v/>
      </c>
      <c r="M61" s="652" t="str">
        <f aca="false">IF(基本情報入力シート!R104="","",基本情報入力シート!R104)</f>
        <v/>
      </c>
      <c r="N61" s="652" t="str">
        <f aca="false">IF(基本情報入力シート!W104="","",基本情報入力シート!W104)</f>
        <v/>
      </c>
      <c r="O61" s="650" t="str">
        <f aca="false">IF(基本情報入力シート!X104="","",基本情報入力シート!X104)</f>
        <v/>
      </c>
      <c r="P61" s="653" t="str">
        <f aca="false">IF(基本情報入力シート!Y104="","",基本情報入力シート!Y104)</f>
        <v/>
      </c>
      <c r="Q61" s="654" t="str">
        <f aca="false">IF(基本情報入力シート!Z104="","",基本情報入力シート!Z104)</f>
        <v/>
      </c>
      <c r="R61" s="655" t="str">
        <f aca="false">IF(基本情報入力シート!AA104="","",基本情報入力シート!AA104)</f>
        <v/>
      </c>
      <c r="S61" s="656"/>
      <c r="T61" s="657"/>
      <c r="U61" s="658" t="e">
        <f aca="false">IF(P61="","",VLOOKUP(P61,))</f>
        <v>#N/A</v>
      </c>
      <c r="V61" s="87" t="s">
        <v>98</v>
      </c>
      <c r="W61" s="659"/>
      <c r="X61" s="88" t="s">
        <v>129</v>
      </c>
      <c r="Y61" s="659"/>
      <c r="Z61" s="660" t="s">
        <v>375</v>
      </c>
      <c r="AA61" s="661"/>
      <c r="AB61" s="88" t="s">
        <v>129</v>
      </c>
      <c r="AC61" s="661"/>
      <c r="AD61" s="88" t="s">
        <v>130</v>
      </c>
      <c r="AE61" s="662" t="s">
        <v>141</v>
      </c>
      <c r="AF61" s="663" t="str">
        <f aca="false">IF(W61&gt;=1,(AA61*12+AC61)-(W61*12+Y61)+1,"")</f>
        <v/>
      </c>
      <c r="AG61" s="89" t="s">
        <v>376</v>
      </c>
      <c r="AH61" s="664" t="str">
        <f aca="false">IFERROR(ROUNDDOWN(ROUND(Q61*U61,0)*R61,0)*AF61,"")</f>
        <v/>
      </c>
    </row>
    <row r="62" customFormat="false" ht="36.75" hidden="false" customHeight="true" outlineLevel="0" collapsed="false">
      <c r="A62" s="650" t="n">
        <f aca="false">A61+1</f>
        <v>52</v>
      </c>
      <c r="B62" s="651" t="str">
        <f aca="false">IF(基本情報入力シート!C105="","",基本情報入力シート!C105)</f>
        <v/>
      </c>
      <c r="C62" s="651"/>
      <c r="D62" s="651"/>
      <c r="E62" s="651"/>
      <c r="F62" s="651"/>
      <c r="G62" s="651"/>
      <c r="H62" s="651"/>
      <c r="I62" s="651"/>
      <c r="J62" s="651"/>
      <c r="K62" s="651"/>
      <c r="L62" s="652" t="str">
        <f aca="false">IF(基本情報入力シート!M105="","",基本情報入力シート!M105)</f>
        <v/>
      </c>
      <c r="M62" s="652" t="str">
        <f aca="false">IF(基本情報入力シート!R105="","",基本情報入力シート!R105)</f>
        <v/>
      </c>
      <c r="N62" s="652" t="str">
        <f aca="false">IF(基本情報入力シート!W105="","",基本情報入力シート!W105)</f>
        <v/>
      </c>
      <c r="O62" s="650" t="str">
        <f aca="false">IF(基本情報入力シート!X105="","",基本情報入力シート!X105)</f>
        <v/>
      </c>
      <c r="P62" s="653" t="str">
        <f aca="false">IF(基本情報入力シート!Y105="","",基本情報入力シート!Y105)</f>
        <v/>
      </c>
      <c r="Q62" s="654" t="str">
        <f aca="false">IF(基本情報入力シート!Z105="","",基本情報入力シート!Z105)</f>
        <v/>
      </c>
      <c r="R62" s="655" t="str">
        <f aca="false">IF(基本情報入力シート!AA105="","",基本情報入力シート!AA105)</f>
        <v/>
      </c>
      <c r="S62" s="656"/>
      <c r="T62" s="657"/>
      <c r="U62" s="658" t="e">
        <f aca="false">IF(P62="","",VLOOKUP(P62,))</f>
        <v>#N/A</v>
      </c>
      <c r="V62" s="87" t="s">
        <v>98</v>
      </c>
      <c r="W62" s="659"/>
      <c r="X62" s="88" t="s">
        <v>129</v>
      </c>
      <c r="Y62" s="659"/>
      <c r="Z62" s="660" t="s">
        <v>375</v>
      </c>
      <c r="AA62" s="661"/>
      <c r="AB62" s="88" t="s">
        <v>129</v>
      </c>
      <c r="AC62" s="661"/>
      <c r="AD62" s="88" t="s">
        <v>130</v>
      </c>
      <c r="AE62" s="662" t="s">
        <v>141</v>
      </c>
      <c r="AF62" s="663" t="str">
        <f aca="false">IF(W62&gt;=1,(AA62*12+AC62)-(W62*12+Y62)+1,"")</f>
        <v/>
      </c>
      <c r="AG62" s="89" t="s">
        <v>376</v>
      </c>
      <c r="AH62" s="664" t="str">
        <f aca="false">IFERROR(ROUNDDOWN(ROUND(Q62*U62,0)*R62,0)*AF62,"")</f>
        <v/>
      </c>
    </row>
    <row r="63" customFormat="false" ht="36.75" hidden="false" customHeight="true" outlineLevel="0" collapsed="false">
      <c r="A63" s="650" t="n">
        <f aca="false">A62+1</f>
        <v>53</v>
      </c>
      <c r="B63" s="651" t="str">
        <f aca="false">IF(基本情報入力シート!C106="","",基本情報入力シート!C106)</f>
        <v/>
      </c>
      <c r="C63" s="651"/>
      <c r="D63" s="651"/>
      <c r="E63" s="651"/>
      <c r="F63" s="651"/>
      <c r="G63" s="651"/>
      <c r="H63" s="651"/>
      <c r="I63" s="651"/>
      <c r="J63" s="651"/>
      <c r="K63" s="651"/>
      <c r="L63" s="652" t="str">
        <f aca="false">IF(基本情報入力シート!M106="","",基本情報入力シート!M106)</f>
        <v/>
      </c>
      <c r="M63" s="652" t="str">
        <f aca="false">IF(基本情報入力シート!R106="","",基本情報入力シート!R106)</f>
        <v/>
      </c>
      <c r="N63" s="652" t="str">
        <f aca="false">IF(基本情報入力シート!W106="","",基本情報入力シート!W106)</f>
        <v/>
      </c>
      <c r="O63" s="650" t="str">
        <f aca="false">IF(基本情報入力シート!X106="","",基本情報入力シート!X106)</f>
        <v/>
      </c>
      <c r="P63" s="653" t="str">
        <f aca="false">IF(基本情報入力シート!Y106="","",基本情報入力シート!Y106)</f>
        <v/>
      </c>
      <c r="Q63" s="654" t="str">
        <f aca="false">IF(基本情報入力シート!Z106="","",基本情報入力シート!Z106)</f>
        <v/>
      </c>
      <c r="R63" s="655" t="str">
        <f aca="false">IF(基本情報入力シート!AA106="","",基本情報入力シート!AA106)</f>
        <v/>
      </c>
      <c r="S63" s="656"/>
      <c r="T63" s="657"/>
      <c r="U63" s="658" t="e">
        <f aca="false">IF(P63="","",VLOOKUP(P63,))</f>
        <v>#N/A</v>
      </c>
      <c r="V63" s="87" t="s">
        <v>98</v>
      </c>
      <c r="W63" s="659"/>
      <c r="X63" s="88" t="s">
        <v>129</v>
      </c>
      <c r="Y63" s="659"/>
      <c r="Z63" s="660" t="s">
        <v>375</v>
      </c>
      <c r="AA63" s="661"/>
      <c r="AB63" s="88" t="s">
        <v>129</v>
      </c>
      <c r="AC63" s="661"/>
      <c r="AD63" s="88" t="s">
        <v>130</v>
      </c>
      <c r="AE63" s="662" t="s">
        <v>141</v>
      </c>
      <c r="AF63" s="663" t="str">
        <f aca="false">IF(W63&gt;=1,(AA63*12+AC63)-(W63*12+Y63)+1,"")</f>
        <v/>
      </c>
      <c r="AG63" s="89" t="s">
        <v>376</v>
      </c>
      <c r="AH63" s="664" t="str">
        <f aca="false">IFERROR(ROUNDDOWN(ROUND(Q63*U63,0)*R63,0)*AF63,"")</f>
        <v/>
      </c>
    </row>
    <row r="64" customFormat="false" ht="36.75" hidden="false" customHeight="true" outlineLevel="0" collapsed="false">
      <c r="A64" s="650" t="n">
        <f aca="false">A63+1</f>
        <v>54</v>
      </c>
      <c r="B64" s="651" t="str">
        <f aca="false">IF(基本情報入力シート!C107="","",基本情報入力シート!C107)</f>
        <v/>
      </c>
      <c r="C64" s="651"/>
      <c r="D64" s="651"/>
      <c r="E64" s="651"/>
      <c r="F64" s="651"/>
      <c r="G64" s="651"/>
      <c r="H64" s="651"/>
      <c r="I64" s="651"/>
      <c r="J64" s="651"/>
      <c r="K64" s="651"/>
      <c r="L64" s="652" t="str">
        <f aca="false">IF(基本情報入力シート!M107="","",基本情報入力シート!M107)</f>
        <v/>
      </c>
      <c r="M64" s="652" t="str">
        <f aca="false">IF(基本情報入力シート!R107="","",基本情報入力シート!R107)</f>
        <v/>
      </c>
      <c r="N64" s="652" t="str">
        <f aca="false">IF(基本情報入力シート!W107="","",基本情報入力シート!W107)</f>
        <v/>
      </c>
      <c r="O64" s="650" t="str">
        <f aca="false">IF(基本情報入力シート!X107="","",基本情報入力シート!X107)</f>
        <v/>
      </c>
      <c r="P64" s="653" t="str">
        <f aca="false">IF(基本情報入力シート!Y107="","",基本情報入力シート!Y107)</f>
        <v/>
      </c>
      <c r="Q64" s="654" t="str">
        <f aca="false">IF(基本情報入力シート!Z107="","",基本情報入力シート!Z107)</f>
        <v/>
      </c>
      <c r="R64" s="655" t="str">
        <f aca="false">IF(基本情報入力シート!AA107="","",基本情報入力シート!AA107)</f>
        <v/>
      </c>
      <c r="S64" s="656"/>
      <c r="T64" s="657"/>
      <c r="U64" s="658" t="e">
        <f aca="false">IF(P64="","",VLOOKUP(P64,))</f>
        <v>#N/A</v>
      </c>
      <c r="V64" s="87" t="s">
        <v>98</v>
      </c>
      <c r="W64" s="659"/>
      <c r="X64" s="88" t="s">
        <v>129</v>
      </c>
      <c r="Y64" s="659"/>
      <c r="Z64" s="660" t="s">
        <v>375</v>
      </c>
      <c r="AA64" s="661"/>
      <c r="AB64" s="88" t="s">
        <v>129</v>
      </c>
      <c r="AC64" s="661"/>
      <c r="AD64" s="88" t="s">
        <v>130</v>
      </c>
      <c r="AE64" s="662" t="s">
        <v>141</v>
      </c>
      <c r="AF64" s="663" t="str">
        <f aca="false">IF(W64&gt;=1,(AA64*12+AC64)-(W64*12+Y64)+1,"")</f>
        <v/>
      </c>
      <c r="AG64" s="89" t="s">
        <v>376</v>
      </c>
      <c r="AH64" s="664" t="str">
        <f aca="false">IFERROR(ROUNDDOWN(ROUND(Q64*U64,0)*R64,0)*AF64,"")</f>
        <v/>
      </c>
    </row>
    <row r="65" customFormat="false" ht="36.75" hidden="false" customHeight="true" outlineLevel="0" collapsed="false">
      <c r="A65" s="650" t="n">
        <f aca="false">A64+1</f>
        <v>55</v>
      </c>
      <c r="B65" s="651" t="str">
        <f aca="false">IF(基本情報入力シート!C108="","",基本情報入力シート!C108)</f>
        <v/>
      </c>
      <c r="C65" s="651"/>
      <c r="D65" s="651"/>
      <c r="E65" s="651"/>
      <c r="F65" s="651"/>
      <c r="G65" s="651"/>
      <c r="H65" s="651"/>
      <c r="I65" s="651"/>
      <c r="J65" s="651"/>
      <c r="K65" s="651"/>
      <c r="L65" s="652" t="str">
        <f aca="false">IF(基本情報入力シート!M108="","",基本情報入力シート!M108)</f>
        <v/>
      </c>
      <c r="M65" s="652" t="str">
        <f aca="false">IF(基本情報入力シート!R108="","",基本情報入力シート!R108)</f>
        <v/>
      </c>
      <c r="N65" s="652" t="str">
        <f aca="false">IF(基本情報入力シート!W108="","",基本情報入力シート!W108)</f>
        <v/>
      </c>
      <c r="O65" s="650" t="str">
        <f aca="false">IF(基本情報入力シート!X108="","",基本情報入力シート!X108)</f>
        <v/>
      </c>
      <c r="P65" s="653" t="str">
        <f aca="false">IF(基本情報入力シート!Y108="","",基本情報入力シート!Y108)</f>
        <v/>
      </c>
      <c r="Q65" s="654" t="str">
        <f aca="false">IF(基本情報入力シート!Z108="","",基本情報入力シート!Z108)</f>
        <v/>
      </c>
      <c r="R65" s="655" t="str">
        <f aca="false">IF(基本情報入力シート!AA108="","",基本情報入力シート!AA108)</f>
        <v/>
      </c>
      <c r="S65" s="656"/>
      <c r="T65" s="657"/>
      <c r="U65" s="658" t="e">
        <f aca="false">IF(P65="","",VLOOKUP(P65,))</f>
        <v>#N/A</v>
      </c>
      <c r="V65" s="87" t="s">
        <v>98</v>
      </c>
      <c r="W65" s="659"/>
      <c r="X65" s="88" t="s">
        <v>129</v>
      </c>
      <c r="Y65" s="659"/>
      <c r="Z65" s="660" t="s">
        <v>375</v>
      </c>
      <c r="AA65" s="661"/>
      <c r="AB65" s="88" t="s">
        <v>129</v>
      </c>
      <c r="AC65" s="661"/>
      <c r="AD65" s="88" t="s">
        <v>130</v>
      </c>
      <c r="AE65" s="662" t="s">
        <v>141</v>
      </c>
      <c r="AF65" s="663" t="str">
        <f aca="false">IF(W65&gt;=1,(AA65*12+AC65)-(W65*12+Y65)+1,"")</f>
        <v/>
      </c>
      <c r="AG65" s="89" t="s">
        <v>376</v>
      </c>
      <c r="AH65" s="664" t="str">
        <f aca="false">IFERROR(ROUNDDOWN(ROUND(Q65*U65,0)*R65,0)*AF65,"")</f>
        <v/>
      </c>
    </row>
    <row r="66" customFormat="false" ht="36.75" hidden="false" customHeight="true" outlineLevel="0" collapsed="false">
      <c r="A66" s="650" t="n">
        <f aca="false">A65+1</f>
        <v>56</v>
      </c>
      <c r="B66" s="651" t="str">
        <f aca="false">IF(基本情報入力シート!C109="","",基本情報入力シート!C109)</f>
        <v/>
      </c>
      <c r="C66" s="651"/>
      <c r="D66" s="651"/>
      <c r="E66" s="651"/>
      <c r="F66" s="651"/>
      <c r="G66" s="651"/>
      <c r="H66" s="651"/>
      <c r="I66" s="651"/>
      <c r="J66" s="651"/>
      <c r="K66" s="651"/>
      <c r="L66" s="652" t="str">
        <f aca="false">IF(基本情報入力シート!M109="","",基本情報入力シート!M109)</f>
        <v/>
      </c>
      <c r="M66" s="652" t="str">
        <f aca="false">IF(基本情報入力シート!R109="","",基本情報入力シート!R109)</f>
        <v/>
      </c>
      <c r="N66" s="652" t="str">
        <f aca="false">IF(基本情報入力シート!W109="","",基本情報入力シート!W109)</f>
        <v/>
      </c>
      <c r="O66" s="650" t="str">
        <f aca="false">IF(基本情報入力シート!X109="","",基本情報入力シート!X109)</f>
        <v/>
      </c>
      <c r="P66" s="653" t="str">
        <f aca="false">IF(基本情報入力シート!Y109="","",基本情報入力シート!Y109)</f>
        <v/>
      </c>
      <c r="Q66" s="654" t="str">
        <f aca="false">IF(基本情報入力シート!Z109="","",基本情報入力シート!Z109)</f>
        <v/>
      </c>
      <c r="R66" s="655" t="str">
        <f aca="false">IF(基本情報入力シート!AA109="","",基本情報入力シート!AA109)</f>
        <v/>
      </c>
      <c r="S66" s="656"/>
      <c r="T66" s="657"/>
      <c r="U66" s="658" t="e">
        <f aca="false">IF(P66="","",VLOOKUP(P66,))</f>
        <v>#N/A</v>
      </c>
      <c r="V66" s="87" t="s">
        <v>98</v>
      </c>
      <c r="W66" s="659"/>
      <c r="X66" s="88" t="s">
        <v>129</v>
      </c>
      <c r="Y66" s="659"/>
      <c r="Z66" s="660" t="s">
        <v>375</v>
      </c>
      <c r="AA66" s="661"/>
      <c r="AB66" s="88" t="s">
        <v>129</v>
      </c>
      <c r="AC66" s="661"/>
      <c r="AD66" s="88" t="s">
        <v>130</v>
      </c>
      <c r="AE66" s="662" t="s">
        <v>141</v>
      </c>
      <c r="AF66" s="663" t="str">
        <f aca="false">IF(W66&gt;=1,(AA66*12+AC66)-(W66*12+Y66)+1,"")</f>
        <v/>
      </c>
      <c r="AG66" s="89" t="s">
        <v>376</v>
      </c>
      <c r="AH66" s="664" t="str">
        <f aca="false">IFERROR(ROUNDDOWN(ROUND(Q66*U66,0)*R66,0)*AF66,"")</f>
        <v/>
      </c>
    </row>
    <row r="67" customFormat="false" ht="36.75" hidden="false" customHeight="true" outlineLevel="0" collapsed="false">
      <c r="A67" s="650" t="n">
        <f aca="false">A66+1</f>
        <v>57</v>
      </c>
      <c r="B67" s="651" t="str">
        <f aca="false">IF(基本情報入力シート!C110="","",基本情報入力シート!C110)</f>
        <v/>
      </c>
      <c r="C67" s="651"/>
      <c r="D67" s="651"/>
      <c r="E67" s="651"/>
      <c r="F67" s="651"/>
      <c r="G67" s="651"/>
      <c r="H67" s="651"/>
      <c r="I67" s="651"/>
      <c r="J67" s="651"/>
      <c r="K67" s="651"/>
      <c r="L67" s="652" t="str">
        <f aca="false">IF(基本情報入力シート!M110="","",基本情報入力シート!M110)</f>
        <v/>
      </c>
      <c r="M67" s="652" t="str">
        <f aca="false">IF(基本情報入力シート!R110="","",基本情報入力シート!R110)</f>
        <v/>
      </c>
      <c r="N67" s="652" t="str">
        <f aca="false">IF(基本情報入力シート!W110="","",基本情報入力シート!W110)</f>
        <v/>
      </c>
      <c r="O67" s="650" t="str">
        <f aca="false">IF(基本情報入力シート!X110="","",基本情報入力シート!X110)</f>
        <v/>
      </c>
      <c r="P67" s="653" t="str">
        <f aca="false">IF(基本情報入力シート!Y110="","",基本情報入力シート!Y110)</f>
        <v/>
      </c>
      <c r="Q67" s="654" t="str">
        <f aca="false">IF(基本情報入力シート!Z110="","",基本情報入力シート!Z110)</f>
        <v/>
      </c>
      <c r="R67" s="655" t="str">
        <f aca="false">IF(基本情報入力シート!AA110="","",基本情報入力シート!AA110)</f>
        <v/>
      </c>
      <c r="S67" s="656"/>
      <c r="T67" s="657"/>
      <c r="U67" s="658" t="e">
        <f aca="false">IF(P67="","",VLOOKUP(P67,))</f>
        <v>#N/A</v>
      </c>
      <c r="V67" s="87" t="s">
        <v>98</v>
      </c>
      <c r="W67" s="659"/>
      <c r="X67" s="88" t="s">
        <v>129</v>
      </c>
      <c r="Y67" s="659"/>
      <c r="Z67" s="660" t="s">
        <v>375</v>
      </c>
      <c r="AA67" s="661"/>
      <c r="AB67" s="88" t="s">
        <v>129</v>
      </c>
      <c r="AC67" s="661"/>
      <c r="AD67" s="88" t="s">
        <v>130</v>
      </c>
      <c r="AE67" s="662" t="s">
        <v>141</v>
      </c>
      <c r="AF67" s="663" t="str">
        <f aca="false">IF(W67&gt;=1,(AA67*12+AC67)-(W67*12+Y67)+1,"")</f>
        <v/>
      </c>
      <c r="AG67" s="89" t="s">
        <v>376</v>
      </c>
      <c r="AH67" s="664" t="str">
        <f aca="false">IFERROR(ROUNDDOWN(ROUND(Q67*U67,0)*R67,0)*AF67,"")</f>
        <v/>
      </c>
    </row>
    <row r="68" customFormat="false" ht="36.75" hidden="false" customHeight="true" outlineLevel="0" collapsed="false">
      <c r="A68" s="650" t="n">
        <f aca="false">A67+1</f>
        <v>58</v>
      </c>
      <c r="B68" s="651" t="str">
        <f aca="false">IF(基本情報入力シート!C111="","",基本情報入力シート!C111)</f>
        <v/>
      </c>
      <c r="C68" s="651"/>
      <c r="D68" s="651"/>
      <c r="E68" s="651"/>
      <c r="F68" s="651"/>
      <c r="G68" s="651"/>
      <c r="H68" s="651"/>
      <c r="I68" s="651"/>
      <c r="J68" s="651"/>
      <c r="K68" s="651"/>
      <c r="L68" s="652" t="str">
        <f aca="false">IF(基本情報入力シート!M111="","",基本情報入力シート!M111)</f>
        <v/>
      </c>
      <c r="M68" s="652" t="str">
        <f aca="false">IF(基本情報入力シート!R111="","",基本情報入力シート!R111)</f>
        <v/>
      </c>
      <c r="N68" s="652" t="str">
        <f aca="false">IF(基本情報入力シート!W111="","",基本情報入力シート!W111)</f>
        <v/>
      </c>
      <c r="O68" s="650" t="str">
        <f aca="false">IF(基本情報入力シート!X111="","",基本情報入力シート!X111)</f>
        <v/>
      </c>
      <c r="P68" s="653" t="str">
        <f aca="false">IF(基本情報入力シート!Y111="","",基本情報入力シート!Y111)</f>
        <v/>
      </c>
      <c r="Q68" s="654" t="str">
        <f aca="false">IF(基本情報入力シート!Z111="","",基本情報入力シート!Z111)</f>
        <v/>
      </c>
      <c r="R68" s="655" t="str">
        <f aca="false">IF(基本情報入力シート!AA111="","",基本情報入力シート!AA111)</f>
        <v/>
      </c>
      <c r="S68" s="656"/>
      <c r="T68" s="657"/>
      <c r="U68" s="658" t="e">
        <f aca="false">IF(P68="","",VLOOKUP(P68,))</f>
        <v>#N/A</v>
      </c>
      <c r="V68" s="87" t="s">
        <v>98</v>
      </c>
      <c r="W68" s="659"/>
      <c r="X68" s="88" t="s">
        <v>129</v>
      </c>
      <c r="Y68" s="659"/>
      <c r="Z68" s="660" t="s">
        <v>375</v>
      </c>
      <c r="AA68" s="661"/>
      <c r="AB68" s="88" t="s">
        <v>129</v>
      </c>
      <c r="AC68" s="661"/>
      <c r="AD68" s="88" t="s">
        <v>130</v>
      </c>
      <c r="AE68" s="662" t="s">
        <v>141</v>
      </c>
      <c r="AF68" s="663" t="str">
        <f aca="false">IF(W68&gt;=1,(AA68*12+AC68)-(W68*12+Y68)+1,"")</f>
        <v/>
      </c>
      <c r="AG68" s="89" t="s">
        <v>376</v>
      </c>
      <c r="AH68" s="664" t="str">
        <f aca="false">IFERROR(ROUNDDOWN(ROUND(Q68*U68,0)*R68,0)*AF68,"")</f>
        <v/>
      </c>
    </row>
    <row r="69" customFormat="false" ht="36.75" hidden="false" customHeight="true" outlineLevel="0" collapsed="false">
      <c r="A69" s="650" t="n">
        <f aca="false">A68+1</f>
        <v>59</v>
      </c>
      <c r="B69" s="651" t="str">
        <f aca="false">IF(基本情報入力シート!C112="","",基本情報入力シート!C112)</f>
        <v/>
      </c>
      <c r="C69" s="651"/>
      <c r="D69" s="651"/>
      <c r="E69" s="651"/>
      <c r="F69" s="651"/>
      <c r="G69" s="651"/>
      <c r="H69" s="651"/>
      <c r="I69" s="651"/>
      <c r="J69" s="651"/>
      <c r="K69" s="651"/>
      <c r="L69" s="652" t="str">
        <f aca="false">IF(基本情報入力シート!M112="","",基本情報入力シート!M112)</f>
        <v/>
      </c>
      <c r="M69" s="652" t="str">
        <f aca="false">IF(基本情報入力シート!R112="","",基本情報入力シート!R112)</f>
        <v/>
      </c>
      <c r="N69" s="652" t="str">
        <f aca="false">IF(基本情報入力シート!W112="","",基本情報入力シート!W112)</f>
        <v/>
      </c>
      <c r="O69" s="650" t="str">
        <f aca="false">IF(基本情報入力シート!X112="","",基本情報入力シート!X112)</f>
        <v/>
      </c>
      <c r="P69" s="653" t="str">
        <f aca="false">IF(基本情報入力シート!Y112="","",基本情報入力シート!Y112)</f>
        <v/>
      </c>
      <c r="Q69" s="654" t="str">
        <f aca="false">IF(基本情報入力シート!Z112="","",基本情報入力シート!Z112)</f>
        <v/>
      </c>
      <c r="R69" s="655" t="str">
        <f aca="false">IF(基本情報入力シート!AA112="","",基本情報入力シート!AA112)</f>
        <v/>
      </c>
      <c r="S69" s="656"/>
      <c r="T69" s="657"/>
      <c r="U69" s="658" t="e">
        <f aca="false">IF(P69="","",VLOOKUP(P69,))</f>
        <v>#N/A</v>
      </c>
      <c r="V69" s="87" t="s">
        <v>98</v>
      </c>
      <c r="W69" s="659"/>
      <c r="X69" s="88" t="s">
        <v>129</v>
      </c>
      <c r="Y69" s="659"/>
      <c r="Z69" s="660" t="s">
        <v>375</v>
      </c>
      <c r="AA69" s="661"/>
      <c r="AB69" s="88" t="s">
        <v>129</v>
      </c>
      <c r="AC69" s="661"/>
      <c r="AD69" s="88" t="s">
        <v>130</v>
      </c>
      <c r="AE69" s="662" t="s">
        <v>141</v>
      </c>
      <c r="AF69" s="663" t="str">
        <f aca="false">IF(W69&gt;=1,(AA69*12+AC69)-(W69*12+Y69)+1,"")</f>
        <v/>
      </c>
      <c r="AG69" s="89" t="s">
        <v>376</v>
      </c>
      <c r="AH69" s="664" t="str">
        <f aca="false">IFERROR(ROUNDDOWN(ROUND(Q69*U69,0)*R69,0)*AF69,"")</f>
        <v/>
      </c>
    </row>
    <row r="70" customFormat="false" ht="36.75" hidden="false" customHeight="true" outlineLevel="0" collapsed="false">
      <c r="A70" s="650" t="n">
        <f aca="false">A69+1</f>
        <v>60</v>
      </c>
      <c r="B70" s="651" t="str">
        <f aca="false">IF(基本情報入力シート!C113="","",基本情報入力シート!C113)</f>
        <v/>
      </c>
      <c r="C70" s="651"/>
      <c r="D70" s="651"/>
      <c r="E70" s="651"/>
      <c r="F70" s="651"/>
      <c r="G70" s="651"/>
      <c r="H70" s="651"/>
      <c r="I70" s="651"/>
      <c r="J70" s="651"/>
      <c r="K70" s="651"/>
      <c r="L70" s="652" t="str">
        <f aca="false">IF(基本情報入力シート!M113="","",基本情報入力シート!M113)</f>
        <v/>
      </c>
      <c r="M70" s="652" t="str">
        <f aca="false">IF(基本情報入力シート!R113="","",基本情報入力シート!R113)</f>
        <v/>
      </c>
      <c r="N70" s="652" t="str">
        <f aca="false">IF(基本情報入力シート!W113="","",基本情報入力シート!W113)</f>
        <v/>
      </c>
      <c r="O70" s="650" t="str">
        <f aca="false">IF(基本情報入力シート!X113="","",基本情報入力シート!X113)</f>
        <v/>
      </c>
      <c r="P70" s="653" t="str">
        <f aca="false">IF(基本情報入力シート!Y113="","",基本情報入力シート!Y113)</f>
        <v/>
      </c>
      <c r="Q70" s="654" t="str">
        <f aca="false">IF(基本情報入力シート!Z113="","",基本情報入力シート!Z113)</f>
        <v/>
      </c>
      <c r="R70" s="655" t="str">
        <f aca="false">IF(基本情報入力シート!AA113="","",基本情報入力シート!AA113)</f>
        <v/>
      </c>
      <c r="S70" s="656"/>
      <c r="T70" s="657"/>
      <c r="U70" s="658" t="e">
        <f aca="false">IF(P70="","",VLOOKUP(P70,))</f>
        <v>#N/A</v>
      </c>
      <c r="V70" s="87" t="s">
        <v>98</v>
      </c>
      <c r="W70" s="659"/>
      <c r="X70" s="88" t="s">
        <v>129</v>
      </c>
      <c r="Y70" s="659"/>
      <c r="Z70" s="660" t="s">
        <v>375</v>
      </c>
      <c r="AA70" s="661"/>
      <c r="AB70" s="88" t="s">
        <v>129</v>
      </c>
      <c r="AC70" s="661"/>
      <c r="AD70" s="88" t="s">
        <v>130</v>
      </c>
      <c r="AE70" s="662" t="s">
        <v>141</v>
      </c>
      <c r="AF70" s="663" t="str">
        <f aca="false">IF(W70&gt;=1,(AA70*12+AC70)-(W70*12+Y70)+1,"")</f>
        <v/>
      </c>
      <c r="AG70" s="89" t="s">
        <v>376</v>
      </c>
      <c r="AH70" s="664" t="str">
        <f aca="false">IFERROR(ROUNDDOWN(ROUND(Q70*U70,0)*R70,0)*AF70,"")</f>
        <v/>
      </c>
    </row>
    <row r="71" customFormat="false" ht="36.75" hidden="false" customHeight="true" outlineLevel="0" collapsed="false">
      <c r="A71" s="650" t="n">
        <f aca="false">A70+1</f>
        <v>61</v>
      </c>
      <c r="B71" s="651" t="str">
        <f aca="false">IF(基本情報入力シート!C114="","",基本情報入力シート!C114)</f>
        <v/>
      </c>
      <c r="C71" s="651"/>
      <c r="D71" s="651"/>
      <c r="E71" s="651"/>
      <c r="F71" s="651"/>
      <c r="G71" s="651"/>
      <c r="H71" s="651"/>
      <c r="I71" s="651"/>
      <c r="J71" s="651"/>
      <c r="K71" s="651"/>
      <c r="L71" s="652" t="str">
        <f aca="false">IF(基本情報入力シート!M114="","",基本情報入力シート!M114)</f>
        <v/>
      </c>
      <c r="M71" s="652" t="str">
        <f aca="false">IF(基本情報入力シート!R114="","",基本情報入力シート!R114)</f>
        <v/>
      </c>
      <c r="N71" s="652" t="str">
        <f aca="false">IF(基本情報入力シート!W114="","",基本情報入力シート!W114)</f>
        <v/>
      </c>
      <c r="O71" s="650" t="str">
        <f aca="false">IF(基本情報入力シート!X114="","",基本情報入力シート!X114)</f>
        <v/>
      </c>
      <c r="P71" s="653" t="str">
        <f aca="false">IF(基本情報入力シート!Y114="","",基本情報入力シート!Y114)</f>
        <v/>
      </c>
      <c r="Q71" s="654" t="str">
        <f aca="false">IF(基本情報入力シート!Z114="","",基本情報入力シート!Z114)</f>
        <v/>
      </c>
      <c r="R71" s="655" t="str">
        <f aca="false">IF(基本情報入力シート!AA114="","",基本情報入力シート!AA114)</f>
        <v/>
      </c>
      <c r="S71" s="656"/>
      <c r="T71" s="657"/>
      <c r="U71" s="658" t="e">
        <f aca="false">IF(P71="","",VLOOKUP(P71,))</f>
        <v>#N/A</v>
      </c>
      <c r="V71" s="87" t="s">
        <v>98</v>
      </c>
      <c r="W71" s="659"/>
      <c r="X71" s="88" t="s">
        <v>129</v>
      </c>
      <c r="Y71" s="659"/>
      <c r="Z71" s="660" t="s">
        <v>375</v>
      </c>
      <c r="AA71" s="661"/>
      <c r="AB71" s="88" t="s">
        <v>129</v>
      </c>
      <c r="AC71" s="661"/>
      <c r="AD71" s="88" t="s">
        <v>130</v>
      </c>
      <c r="AE71" s="662" t="s">
        <v>141</v>
      </c>
      <c r="AF71" s="663" t="str">
        <f aca="false">IF(W71&gt;=1,(AA71*12+AC71)-(W71*12+Y71)+1,"")</f>
        <v/>
      </c>
      <c r="AG71" s="89" t="s">
        <v>376</v>
      </c>
      <c r="AH71" s="664" t="str">
        <f aca="false">IFERROR(ROUNDDOWN(ROUND(Q71*U71,0)*R71,0)*AF71,"")</f>
        <v/>
      </c>
    </row>
    <row r="72" customFormat="false" ht="36.75" hidden="false" customHeight="true" outlineLevel="0" collapsed="false">
      <c r="A72" s="650" t="n">
        <f aca="false">A71+1</f>
        <v>62</v>
      </c>
      <c r="B72" s="651" t="str">
        <f aca="false">IF(基本情報入力シート!C115="","",基本情報入力シート!C115)</f>
        <v/>
      </c>
      <c r="C72" s="651"/>
      <c r="D72" s="651"/>
      <c r="E72" s="651"/>
      <c r="F72" s="651"/>
      <c r="G72" s="651"/>
      <c r="H72" s="651"/>
      <c r="I72" s="651"/>
      <c r="J72" s="651"/>
      <c r="K72" s="651"/>
      <c r="L72" s="652" t="str">
        <f aca="false">IF(基本情報入力シート!M115="","",基本情報入力シート!M115)</f>
        <v/>
      </c>
      <c r="M72" s="652" t="str">
        <f aca="false">IF(基本情報入力シート!R115="","",基本情報入力シート!R115)</f>
        <v/>
      </c>
      <c r="N72" s="652" t="str">
        <f aca="false">IF(基本情報入力シート!W115="","",基本情報入力シート!W115)</f>
        <v/>
      </c>
      <c r="O72" s="650" t="str">
        <f aca="false">IF(基本情報入力シート!X115="","",基本情報入力シート!X115)</f>
        <v/>
      </c>
      <c r="P72" s="653" t="str">
        <f aca="false">IF(基本情報入力シート!Y115="","",基本情報入力シート!Y115)</f>
        <v/>
      </c>
      <c r="Q72" s="654" t="str">
        <f aca="false">IF(基本情報入力シート!Z115="","",基本情報入力シート!Z115)</f>
        <v/>
      </c>
      <c r="R72" s="655" t="str">
        <f aca="false">IF(基本情報入力シート!AA115="","",基本情報入力シート!AA115)</f>
        <v/>
      </c>
      <c r="S72" s="656"/>
      <c r="T72" s="657"/>
      <c r="U72" s="658" t="e">
        <f aca="false">IF(P72="","",VLOOKUP(P72,))</f>
        <v>#N/A</v>
      </c>
      <c r="V72" s="87" t="s">
        <v>98</v>
      </c>
      <c r="W72" s="659"/>
      <c r="X72" s="88" t="s">
        <v>129</v>
      </c>
      <c r="Y72" s="659"/>
      <c r="Z72" s="660" t="s">
        <v>375</v>
      </c>
      <c r="AA72" s="661"/>
      <c r="AB72" s="88" t="s">
        <v>129</v>
      </c>
      <c r="AC72" s="661"/>
      <c r="AD72" s="88" t="s">
        <v>130</v>
      </c>
      <c r="AE72" s="662" t="s">
        <v>141</v>
      </c>
      <c r="AF72" s="663" t="str">
        <f aca="false">IF(W72&gt;=1,(AA72*12+AC72)-(W72*12+Y72)+1,"")</f>
        <v/>
      </c>
      <c r="AG72" s="89" t="s">
        <v>376</v>
      </c>
      <c r="AH72" s="664" t="str">
        <f aca="false">IFERROR(ROUNDDOWN(ROUND(Q72*U72,0)*R72,0)*AF72,"")</f>
        <v/>
      </c>
    </row>
    <row r="73" customFormat="false" ht="36.75" hidden="false" customHeight="true" outlineLevel="0" collapsed="false">
      <c r="A73" s="650" t="n">
        <f aca="false">A72+1</f>
        <v>63</v>
      </c>
      <c r="B73" s="651" t="str">
        <f aca="false">IF(基本情報入力シート!C116="","",基本情報入力シート!C116)</f>
        <v/>
      </c>
      <c r="C73" s="651"/>
      <c r="D73" s="651"/>
      <c r="E73" s="651"/>
      <c r="F73" s="651"/>
      <c r="G73" s="651"/>
      <c r="H73" s="651"/>
      <c r="I73" s="651"/>
      <c r="J73" s="651"/>
      <c r="K73" s="651"/>
      <c r="L73" s="652" t="str">
        <f aca="false">IF(基本情報入力シート!M116="","",基本情報入力シート!M116)</f>
        <v/>
      </c>
      <c r="M73" s="652" t="str">
        <f aca="false">IF(基本情報入力シート!R116="","",基本情報入力シート!R116)</f>
        <v/>
      </c>
      <c r="N73" s="652" t="str">
        <f aca="false">IF(基本情報入力シート!W116="","",基本情報入力シート!W116)</f>
        <v/>
      </c>
      <c r="O73" s="650" t="str">
        <f aca="false">IF(基本情報入力シート!X116="","",基本情報入力シート!X116)</f>
        <v/>
      </c>
      <c r="P73" s="653" t="str">
        <f aca="false">IF(基本情報入力シート!Y116="","",基本情報入力シート!Y116)</f>
        <v/>
      </c>
      <c r="Q73" s="654" t="str">
        <f aca="false">IF(基本情報入力シート!Z116="","",基本情報入力シート!Z116)</f>
        <v/>
      </c>
      <c r="R73" s="655" t="str">
        <f aca="false">IF(基本情報入力シート!AA116="","",基本情報入力シート!AA116)</f>
        <v/>
      </c>
      <c r="S73" s="656"/>
      <c r="T73" s="657"/>
      <c r="U73" s="658" t="e">
        <f aca="false">IF(P73="","",VLOOKUP(P73,))</f>
        <v>#N/A</v>
      </c>
      <c r="V73" s="87" t="s">
        <v>98</v>
      </c>
      <c r="W73" s="659"/>
      <c r="X73" s="88" t="s">
        <v>129</v>
      </c>
      <c r="Y73" s="659"/>
      <c r="Z73" s="660" t="s">
        <v>375</v>
      </c>
      <c r="AA73" s="661"/>
      <c r="AB73" s="88" t="s">
        <v>129</v>
      </c>
      <c r="AC73" s="661"/>
      <c r="AD73" s="88" t="s">
        <v>130</v>
      </c>
      <c r="AE73" s="662" t="s">
        <v>141</v>
      </c>
      <c r="AF73" s="663" t="str">
        <f aca="false">IF(W73&gt;=1,(AA73*12+AC73)-(W73*12+Y73)+1,"")</f>
        <v/>
      </c>
      <c r="AG73" s="89" t="s">
        <v>376</v>
      </c>
      <c r="AH73" s="664" t="str">
        <f aca="false">IFERROR(ROUNDDOWN(ROUND(Q73*U73,0)*R73,0)*AF73,"")</f>
        <v/>
      </c>
    </row>
    <row r="74" customFormat="false" ht="36.75" hidden="false" customHeight="true" outlineLevel="0" collapsed="false">
      <c r="A74" s="650" t="n">
        <f aca="false">A73+1</f>
        <v>64</v>
      </c>
      <c r="B74" s="651" t="str">
        <f aca="false">IF(基本情報入力シート!C117="","",基本情報入力シート!C117)</f>
        <v/>
      </c>
      <c r="C74" s="651"/>
      <c r="D74" s="651"/>
      <c r="E74" s="651"/>
      <c r="F74" s="651"/>
      <c r="G74" s="651"/>
      <c r="H74" s="651"/>
      <c r="I74" s="651"/>
      <c r="J74" s="651"/>
      <c r="K74" s="651"/>
      <c r="L74" s="652" t="str">
        <f aca="false">IF(基本情報入力シート!M117="","",基本情報入力シート!M117)</f>
        <v/>
      </c>
      <c r="M74" s="652" t="str">
        <f aca="false">IF(基本情報入力シート!R117="","",基本情報入力シート!R117)</f>
        <v/>
      </c>
      <c r="N74" s="652" t="str">
        <f aca="false">IF(基本情報入力シート!W117="","",基本情報入力シート!W117)</f>
        <v/>
      </c>
      <c r="O74" s="650" t="str">
        <f aca="false">IF(基本情報入力シート!X117="","",基本情報入力シート!X117)</f>
        <v/>
      </c>
      <c r="P74" s="653" t="str">
        <f aca="false">IF(基本情報入力シート!Y117="","",基本情報入力シート!Y117)</f>
        <v/>
      </c>
      <c r="Q74" s="654" t="str">
        <f aca="false">IF(基本情報入力シート!Z117="","",基本情報入力シート!Z117)</f>
        <v/>
      </c>
      <c r="R74" s="655" t="str">
        <f aca="false">IF(基本情報入力シート!AA117="","",基本情報入力シート!AA117)</f>
        <v/>
      </c>
      <c r="S74" s="656"/>
      <c r="T74" s="657"/>
      <c r="U74" s="658" t="e">
        <f aca="false">IF(P74="","",VLOOKUP(P74,))</f>
        <v>#N/A</v>
      </c>
      <c r="V74" s="87" t="s">
        <v>98</v>
      </c>
      <c r="W74" s="659"/>
      <c r="X74" s="88" t="s">
        <v>129</v>
      </c>
      <c r="Y74" s="659"/>
      <c r="Z74" s="660" t="s">
        <v>375</v>
      </c>
      <c r="AA74" s="661"/>
      <c r="AB74" s="88" t="s">
        <v>129</v>
      </c>
      <c r="AC74" s="661"/>
      <c r="AD74" s="88" t="s">
        <v>130</v>
      </c>
      <c r="AE74" s="662" t="s">
        <v>141</v>
      </c>
      <c r="AF74" s="663" t="str">
        <f aca="false">IF(W74&gt;=1,(AA74*12+AC74)-(W74*12+Y74)+1,"")</f>
        <v/>
      </c>
      <c r="AG74" s="89" t="s">
        <v>376</v>
      </c>
      <c r="AH74" s="664" t="str">
        <f aca="false">IFERROR(ROUNDDOWN(ROUND(Q74*U74,0)*R74,0)*AF74,"")</f>
        <v/>
      </c>
    </row>
    <row r="75" customFormat="false" ht="36.75" hidden="false" customHeight="true" outlineLevel="0" collapsed="false">
      <c r="A75" s="650" t="n">
        <f aca="false">A74+1</f>
        <v>65</v>
      </c>
      <c r="B75" s="651" t="str">
        <f aca="false">IF(基本情報入力シート!C118="","",基本情報入力シート!C118)</f>
        <v/>
      </c>
      <c r="C75" s="651"/>
      <c r="D75" s="651"/>
      <c r="E75" s="651"/>
      <c r="F75" s="651"/>
      <c r="G75" s="651"/>
      <c r="H75" s="651"/>
      <c r="I75" s="651"/>
      <c r="J75" s="651"/>
      <c r="K75" s="651"/>
      <c r="L75" s="652" t="str">
        <f aca="false">IF(基本情報入力シート!M118="","",基本情報入力シート!M118)</f>
        <v/>
      </c>
      <c r="M75" s="652" t="str">
        <f aca="false">IF(基本情報入力シート!R118="","",基本情報入力シート!R118)</f>
        <v/>
      </c>
      <c r="N75" s="652" t="str">
        <f aca="false">IF(基本情報入力シート!W118="","",基本情報入力シート!W118)</f>
        <v/>
      </c>
      <c r="O75" s="650" t="str">
        <f aca="false">IF(基本情報入力シート!X118="","",基本情報入力シート!X118)</f>
        <v/>
      </c>
      <c r="P75" s="653" t="str">
        <f aca="false">IF(基本情報入力シート!Y118="","",基本情報入力シート!Y118)</f>
        <v/>
      </c>
      <c r="Q75" s="654" t="str">
        <f aca="false">IF(基本情報入力シート!Z118="","",基本情報入力シート!Z118)</f>
        <v/>
      </c>
      <c r="R75" s="655" t="str">
        <f aca="false">IF(基本情報入力シート!AA118="","",基本情報入力シート!AA118)</f>
        <v/>
      </c>
      <c r="S75" s="656"/>
      <c r="T75" s="657"/>
      <c r="U75" s="658" t="e">
        <f aca="false">IF(P75="","",VLOOKUP(P75,))</f>
        <v>#N/A</v>
      </c>
      <c r="V75" s="87" t="s">
        <v>98</v>
      </c>
      <c r="W75" s="659"/>
      <c r="X75" s="88" t="s">
        <v>129</v>
      </c>
      <c r="Y75" s="659"/>
      <c r="Z75" s="660" t="s">
        <v>375</v>
      </c>
      <c r="AA75" s="661"/>
      <c r="AB75" s="88" t="s">
        <v>129</v>
      </c>
      <c r="AC75" s="661"/>
      <c r="AD75" s="88" t="s">
        <v>130</v>
      </c>
      <c r="AE75" s="662" t="s">
        <v>141</v>
      </c>
      <c r="AF75" s="663" t="str">
        <f aca="false">IF(W75&gt;=1,(AA75*12+AC75)-(W75*12+Y75)+1,"")</f>
        <v/>
      </c>
      <c r="AG75" s="89" t="s">
        <v>376</v>
      </c>
      <c r="AH75" s="664" t="str">
        <f aca="false">IFERROR(ROUNDDOWN(ROUND(Q75*U75,0)*R75,0)*AF75,"")</f>
        <v/>
      </c>
    </row>
    <row r="76" customFormat="false" ht="36.75" hidden="false" customHeight="true" outlineLevel="0" collapsed="false">
      <c r="A76" s="650" t="n">
        <f aca="false">A75+1</f>
        <v>66</v>
      </c>
      <c r="B76" s="651" t="str">
        <f aca="false">IF(基本情報入力シート!C119="","",基本情報入力シート!C119)</f>
        <v/>
      </c>
      <c r="C76" s="651"/>
      <c r="D76" s="651"/>
      <c r="E76" s="651"/>
      <c r="F76" s="651"/>
      <c r="G76" s="651"/>
      <c r="H76" s="651"/>
      <c r="I76" s="651"/>
      <c r="J76" s="651"/>
      <c r="K76" s="651"/>
      <c r="L76" s="652" t="str">
        <f aca="false">IF(基本情報入力シート!M119="","",基本情報入力シート!M119)</f>
        <v/>
      </c>
      <c r="M76" s="652" t="str">
        <f aca="false">IF(基本情報入力シート!R119="","",基本情報入力シート!R119)</f>
        <v/>
      </c>
      <c r="N76" s="652" t="str">
        <f aca="false">IF(基本情報入力シート!W119="","",基本情報入力シート!W119)</f>
        <v/>
      </c>
      <c r="O76" s="650" t="str">
        <f aca="false">IF(基本情報入力シート!X119="","",基本情報入力シート!X119)</f>
        <v/>
      </c>
      <c r="P76" s="653" t="str">
        <f aca="false">IF(基本情報入力シート!Y119="","",基本情報入力シート!Y119)</f>
        <v/>
      </c>
      <c r="Q76" s="654" t="str">
        <f aca="false">IF(基本情報入力シート!Z119="","",基本情報入力シート!Z119)</f>
        <v/>
      </c>
      <c r="R76" s="655" t="str">
        <f aca="false">IF(基本情報入力シート!AA119="","",基本情報入力シート!AA119)</f>
        <v/>
      </c>
      <c r="S76" s="656"/>
      <c r="T76" s="657"/>
      <c r="U76" s="658" t="e">
        <f aca="false">IF(P76="","",VLOOKUP(P76,))</f>
        <v>#N/A</v>
      </c>
      <c r="V76" s="87" t="s">
        <v>98</v>
      </c>
      <c r="W76" s="659"/>
      <c r="X76" s="88" t="s">
        <v>129</v>
      </c>
      <c r="Y76" s="659"/>
      <c r="Z76" s="660" t="s">
        <v>375</v>
      </c>
      <c r="AA76" s="661"/>
      <c r="AB76" s="88" t="s">
        <v>129</v>
      </c>
      <c r="AC76" s="661"/>
      <c r="AD76" s="88" t="s">
        <v>130</v>
      </c>
      <c r="AE76" s="662" t="s">
        <v>141</v>
      </c>
      <c r="AF76" s="663" t="str">
        <f aca="false">IF(W76&gt;=1,(AA76*12+AC76)-(W76*12+Y76)+1,"")</f>
        <v/>
      </c>
      <c r="AG76" s="89" t="s">
        <v>376</v>
      </c>
      <c r="AH76" s="664" t="str">
        <f aca="false">IFERROR(ROUNDDOWN(ROUND(Q76*U76,0)*R76,0)*AF76,"")</f>
        <v/>
      </c>
    </row>
    <row r="77" customFormat="false" ht="36.75" hidden="false" customHeight="true" outlineLevel="0" collapsed="false">
      <c r="A77" s="650" t="n">
        <f aca="false">A76+1</f>
        <v>67</v>
      </c>
      <c r="B77" s="651" t="str">
        <f aca="false">IF(基本情報入力シート!C120="","",基本情報入力シート!C120)</f>
        <v/>
      </c>
      <c r="C77" s="651"/>
      <c r="D77" s="651"/>
      <c r="E77" s="651"/>
      <c r="F77" s="651"/>
      <c r="G77" s="651"/>
      <c r="H77" s="651"/>
      <c r="I77" s="651"/>
      <c r="J77" s="651"/>
      <c r="K77" s="651"/>
      <c r="L77" s="652" t="str">
        <f aca="false">IF(基本情報入力シート!M120="","",基本情報入力シート!M120)</f>
        <v/>
      </c>
      <c r="M77" s="652" t="str">
        <f aca="false">IF(基本情報入力シート!R120="","",基本情報入力シート!R120)</f>
        <v/>
      </c>
      <c r="N77" s="652" t="str">
        <f aca="false">IF(基本情報入力シート!W120="","",基本情報入力シート!W120)</f>
        <v/>
      </c>
      <c r="O77" s="650" t="str">
        <f aca="false">IF(基本情報入力シート!X120="","",基本情報入力シート!X120)</f>
        <v/>
      </c>
      <c r="P77" s="653" t="str">
        <f aca="false">IF(基本情報入力シート!Y120="","",基本情報入力シート!Y120)</f>
        <v/>
      </c>
      <c r="Q77" s="654" t="str">
        <f aca="false">IF(基本情報入力シート!Z120="","",基本情報入力シート!Z120)</f>
        <v/>
      </c>
      <c r="R77" s="655" t="str">
        <f aca="false">IF(基本情報入力シート!AA120="","",基本情報入力シート!AA120)</f>
        <v/>
      </c>
      <c r="S77" s="656"/>
      <c r="T77" s="657"/>
      <c r="U77" s="658" t="e">
        <f aca="false">IF(P77="","",VLOOKUP(P77,))</f>
        <v>#N/A</v>
      </c>
      <c r="V77" s="87" t="s">
        <v>98</v>
      </c>
      <c r="W77" s="659"/>
      <c r="X77" s="88" t="s">
        <v>129</v>
      </c>
      <c r="Y77" s="659"/>
      <c r="Z77" s="660" t="s">
        <v>375</v>
      </c>
      <c r="AA77" s="661"/>
      <c r="AB77" s="88" t="s">
        <v>129</v>
      </c>
      <c r="AC77" s="661"/>
      <c r="AD77" s="88" t="s">
        <v>130</v>
      </c>
      <c r="AE77" s="662" t="s">
        <v>141</v>
      </c>
      <c r="AF77" s="663" t="str">
        <f aca="false">IF(W77&gt;=1,(AA77*12+AC77)-(W77*12+Y77)+1,"")</f>
        <v/>
      </c>
      <c r="AG77" s="89" t="s">
        <v>376</v>
      </c>
      <c r="AH77" s="664" t="str">
        <f aca="false">IFERROR(ROUNDDOWN(ROUND(Q77*U77,0)*R77,0)*AF77,"")</f>
        <v/>
      </c>
    </row>
    <row r="78" customFormat="false" ht="36.75" hidden="false" customHeight="true" outlineLevel="0" collapsed="false">
      <c r="A78" s="650" t="n">
        <f aca="false">A77+1</f>
        <v>68</v>
      </c>
      <c r="B78" s="651" t="str">
        <f aca="false">IF(基本情報入力シート!C121="","",基本情報入力シート!C121)</f>
        <v/>
      </c>
      <c r="C78" s="651"/>
      <c r="D78" s="651"/>
      <c r="E78" s="651"/>
      <c r="F78" s="651"/>
      <c r="G78" s="651"/>
      <c r="H78" s="651"/>
      <c r="I78" s="651"/>
      <c r="J78" s="651"/>
      <c r="K78" s="651"/>
      <c r="L78" s="652" t="str">
        <f aca="false">IF(基本情報入力シート!M121="","",基本情報入力シート!M121)</f>
        <v/>
      </c>
      <c r="M78" s="652" t="str">
        <f aca="false">IF(基本情報入力シート!R121="","",基本情報入力シート!R121)</f>
        <v/>
      </c>
      <c r="N78" s="652" t="str">
        <f aca="false">IF(基本情報入力シート!W121="","",基本情報入力シート!W121)</f>
        <v/>
      </c>
      <c r="O78" s="650" t="str">
        <f aca="false">IF(基本情報入力シート!X121="","",基本情報入力シート!X121)</f>
        <v/>
      </c>
      <c r="P78" s="653" t="str">
        <f aca="false">IF(基本情報入力シート!Y121="","",基本情報入力シート!Y121)</f>
        <v/>
      </c>
      <c r="Q78" s="654" t="str">
        <f aca="false">IF(基本情報入力シート!Z121="","",基本情報入力シート!Z121)</f>
        <v/>
      </c>
      <c r="R78" s="655" t="str">
        <f aca="false">IF(基本情報入力シート!AA121="","",基本情報入力シート!AA121)</f>
        <v/>
      </c>
      <c r="S78" s="656"/>
      <c r="T78" s="657"/>
      <c r="U78" s="658" t="e">
        <f aca="false">IF(P78="","",VLOOKUP(P78,))</f>
        <v>#N/A</v>
      </c>
      <c r="V78" s="87" t="s">
        <v>98</v>
      </c>
      <c r="W78" s="659"/>
      <c r="X78" s="88" t="s">
        <v>129</v>
      </c>
      <c r="Y78" s="659"/>
      <c r="Z78" s="660" t="s">
        <v>375</v>
      </c>
      <c r="AA78" s="661"/>
      <c r="AB78" s="88" t="s">
        <v>129</v>
      </c>
      <c r="AC78" s="661"/>
      <c r="AD78" s="88" t="s">
        <v>130</v>
      </c>
      <c r="AE78" s="662" t="s">
        <v>141</v>
      </c>
      <c r="AF78" s="663" t="str">
        <f aca="false">IF(W78&gt;=1,(AA78*12+AC78)-(W78*12+Y78)+1,"")</f>
        <v/>
      </c>
      <c r="AG78" s="89" t="s">
        <v>376</v>
      </c>
      <c r="AH78" s="664" t="str">
        <f aca="false">IFERROR(ROUNDDOWN(ROUND(Q78*U78,0)*R78,0)*AF78,"")</f>
        <v/>
      </c>
    </row>
    <row r="79" customFormat="false" ht="36.75" hidden="false" customHeight="true" outlineLevel="0" collapsed="false">
      <c r="A79" s="650" t="n">
        <f aca="false">A78+1</f>
        <v>69</v>
      </c>
      <c r="B79" s="651" t="str">
        <f aca="false">IF(基本情報入力シート!C122="","",基本情報入力シート!C122)</f>
        <v/>
      </c>
      <c r="C79" s="651"/>
      <c r="D79" s="651"/>
      <c r="E79" s="651"/>
      <c r="F79" s="651"/>
      <c r="G79" s="651"/>
      <c r="H79" s="651"/>
      <c r="I79" s="651"/>
      <c r="J79" s="651"/>
      <c r="K79" s="651"/>
      <c r="L79" s="652" t="str">
        <f aca="false">IF(基本情報入力シート!M122="","",基本情報入力シート!M122)</f>
        <v/>
      </c>
      <c r="M79" s="652" t="str">
        <f aca="false">IF(基本情報入力シート!R122="","",基本情報入力シート!R122)</f>
        <v/>
      </c>
      <c r="N79" s="652" t="str">
        <f aca="false">IF(基本情報入力シート!W122="","",基本情報入力シート!W122)</f>
        <v/>
      </c>
      <c r="O79" s="650" t="str">
        <f aca="false">IF(基本情報入力シート!X122="","",基本情報入力シート!X122)</f>
        <v/>
      </c>
      <c r="P79" s="653" t="str">
        <f aca="false">IF(基本情報入力シート!Y122="","",基本情報入力シート!Y122)</f>
        <v/>
      </c>
      <c r="Q79" s="654" t="str">
        <f aca="false">IF(基本情報入力シート!Z122="","",基本情報入力シート!Z122)</f>
        <v/>
      </c>
      <c r="R79" s="655" t="str">
        <f aca="false">IF(基本情報入力シート!AA122="","",基本情報入力シート!AA122)</f>
        <v/>
      </c>
      <c r="S79" s="656"/>
      <c r="T79" s="657"/>
      <c r="U79" s="658" t="e">
        <f aca="false">IF(P79="","",VLOOKUP(P79,))</f>
        <v>#N/A</v>
      </c>
      <c r="V79" s="87" t="s">
        <v>98</v>
      </c>
      <c r="W79" s="659"/>
      <c r="X79" s="88" t="s">
        <v>129</v>
      </c>
      <c r="Y79" s="659"/>
      <c r="Z79" s="660" t="s">
        <v>375</v>
      </c>
      <c r="AA79" s="661"/>
      <c r="AB79" s="88" t="s">
        <v>129</v>
      </c>
      <c r="AC79" s="661"/>
      <c r="AD79" s="88" t="s">
        <v>130</v>
      </c>
      <c r="AE79" s="662" t="s">
        <v>141</v>
      </c>
      <c r="AF79" s="663" t="str">
        <f aca="false">IF(W79&gt;=1,(AA79*12+AC79)-(W79*12+Y79)+1,"")</f>
        <v/>
      </c>
      <c r="AG79" s="89" t="s">
        <v>376</v>
      </c>
      <c r="AH79" s="664" t="str">
        <f aca="false">IFERROR(ROUNDDOWN(ROUND(Q79*U79,0)*R79,0)*AF79,"")</f>
        <v/>
      </c>
    </row>
    <row r="80" customFormat="false" ht="36.75" hidden="false" customHeight="true" outlineLevel="0" collapsed="false">
      <c r="A80" s="650" t="n">
        <f aca="false">A79+1</f>
        <v>70</v>
      </c>
      <c r="B80" s="651" t="str">
        <f aca="false">IF(基本情報入力シート!C123="","",基本情報入力シート!C123)</f>
        <v/>
      </c>
      <c r="C80" s="651"/>
      <c r="D80" s="651"/>
      <c r="E80" s="651"/>
      <c r="F80" s="651"/>
      <c r="G80" s="651"/>
      <c r="H80" s="651"/>
      <c r="I80" s="651"/>
      <c r="J80" s="651"/>
      <c r="K80" s="651"/>
      <c r="L80" s="652" t="str">
        <f aca="false">IF(基本情報入力シート!M123="","",基本情報入力シート!M123)</f>
        <v/>
      </c>
      <c r="M80" s="652" t="str">
        <f aca="false">IF(基本情報入力シート!R123="","",基本情報入力シート!R123)</f>
        <v/>
      </c>
      <c r="N80" s="652" t="str">
        <f aca="false">IF(基本情報入力シート!W123="","",基本情報入力シート!W123)</f>
        <v/>
      </c>
      <c r="O80" s="650" t="str">
        <f aca="false">IF(基本情報入力シート!X123="","",基本情報入力シート!X123)</f>
        <v/>
      </c>
      <c r="P80" s="653" t="str">
        <f aca="false">IF(基本情報入力シート!Y123="","",基本情報入力シート!Y123)</f>
        <v/>
      </c>
      <c r="Q80" s="654" t="str">
        <f aca="false">IF(基本情報入力シート!Z123="","",基本情報入力シート!Z123)</f>
        <v/>
      </c>
      <c r="R80" s="655" t="str">
        <f aca="false">IF(基本情報入力シート!AA123="","",基本情報入力シート!AA123)</f>
        <v/>
      </c>
      <c r="S80" s="656"/>
      <c r="T80" s="657"/>
      <c r="U80" s="658" t="e">
        <f aca="false">IF(P80="","",VLOOKUP(P80,))</f>
        <v>#N/A</v>
      </c>
      <c r="V80" s="87" t="s">
        <v>98</v>
      </c>
      <c r="W80" s="659"/>
      <c r="X80" s="88" t="s">
        <v>129</v>
      </c>
      <c r="Y80" s="659"/>
      <c r="Z80" s="660" t="s">
        <v>375</v>
      </c>
      <c r="AA80" s="661"/>
      <c r="AB80" s="88" t="s">
        <v>129</v>
      </c>
      <c r="AC80" s="661"/>
      <c r="AD80" s="88" t="s">
        <v>130</v>
      </c>
      <c r="AE80" s="662" t="s">
        <v>141</v>
      </c>
      <c r="AF80" s="663" t="str">
        <f aca="false">IF(W80&gt;=1,(AA80*12+AC80)-(W80*12+Y80)+1,"")</f>
        <v/>
      </c>
      <c r="AG80" s="89" t="s">
        <v>376</v>
      </c>
      <c r="AH80" s="664" t="str">
        <f aca="false">IFERROR(ROUNDDOWN(ROUND(Q80*U80,0)*R80,0)*AF80,"")</f>
        <v/>
      </c>
    </row>
    <row r="81" customFormat="false" ht="36.75" hidden="false" customHeight="true" outlineLevel="0" collapsed="false">
      <c r="A81" s="650" t="n">
        <f aca="false">A80+1</f>
        <v>71</v>
      </c>
      <c r="B81" s="651" t="str">
        <f aca="false">IF(基本情報入力シート!C124="","",基本情報入力シート!C124)</f>
        <v/>
      </c>
      <c r="C81" s="651"/>
      <c r="D81" s="651"/>
      <c r="E81" s="651"/>
      <c r="F81" s="651"/>
      <c r="G81" s="651"/>
      <c r="H81" s="651"/>
      <c r="I81" s="651"/>
      <c r="J81" s="651"/>
      <c r="K81" s="651"/>
      <c r="L81" s="652" t="str">
        <f aca="false">IF(基本情報入力シート!M124="","",基本情報入力シート!M124)</f>
        <v/>
      </c>
      <c r="M81" s="652" t="str">
        <f aca="false">IF(基本情報入力シート!R124="","",基本情報入力シート!R124)</f>
        <v/>
      </c>
      <c r="N81" s="652" t="str">
        <f aca="false">IF(基本情報入力シート!W124="","",基本情報入力シート!W124)</f>
        <v/>
      </c>
      <c r="O81" s="650" t="str">
        <f aca="false">IF(基本情報入力シート!X124="","",基本情報入力シート!X124)</f>
        <v/>
      </c>
      <c r="P81" s="653" t="str">
        <f aca="false">IF(基本情報入力シート!Y124="","",基本情報入力シート!Y124)</f>
        <v/>
      </c>
      <c r="Q81" s="654" t="str">
        <f aca="false">IF(基本情報入力シート!Z124="","",基本情報入力シート!Z124)</f>
        <v/>
      </c>
      <c r="R81" s="655" t="str">
        <f aca="false">IF(基本情報入力シート!AA124="","",基本情報入力シート!AA124)</f>
        <v/>
      </c>
      <c r="S81" s="656"/>
      <c r="T81" s="657"/>
      <c r="U81" s="658" t="e">
        <f aca="false">IF(P81="","",VLOOKUP(P81,))</f>
        <v>#N/A</v>
      </c>
      <c r="V81" s="87" t="s">
        <v>98</v>
      </c>
      <c r="W81" s="659"/>
      <c r="X81" s="88" t="s">
        <v>129</v>
      </c>
      <c r="Y81" s="659"/>
      <c r="Z81" s="660" t="s">
        <v>375</v>
      </c>
      <c r="AA81" s="661"/>
      <c r="AB81" s="88" t="s">
        <v>129</v>
      </c>
      <c r="AC81" s="661"/>
      <c r="AD81" s="88" t="s">
        <v>130</v>
      </c>
      <c r="AE81" s="662" t="s">
        <v>141</v>
      </c>
      <c r="AF81" s="663" t="str">
        <f aca="false">IF(W81&gt;=1,(AA81*12+AC81)-(W81*12+Y81)+1,"")</f>
        <v/>
      </c>
      <c r="AG81" s="89" t="s">
        <v>376</v>
      </c>
      <c r="AH81" s="664" t="str">
        <f aca="false">IFERROR(ROUNDDOWN(ROUND(Q81*U81,0)*R81,0)*AF81,"")</f>
        <v/>
      </c>
    </row>
    <row r="82" customFormat="false" ht="36.75" hidden="false" customHeight="true" outlineLevel="0" collapsed="false">
      <c r="A82" s="650" t="n">
        <f aca="false">A81+1</f>
        <v>72</v>
      </c>
      <c r="B82" s="651" t="str">
        <f aca="false">IF(基本情報入力シート!C125="","",基本情報入力シート!C125)</f>
        <v/>
      </c>
      <c r="C82" s="651"/>
      <c r="D82" s="651"/>
      <c r="E82" s="651"/>
      <c r="F82" s="651"/>
      <c r="G82" s="651"/>
      <c r="H82" s="651"/>
      <c r="I82" s="651"/>
      <c r="J82" s="651"/>
      <c r="K82" s="651"/>
      <c r="L82" s="652" t="str">
        <f aca="false">IF(基本情報入力シート!M125="","",基本情報入力シート!M125)</f>
        <v/>
      </c>
      <c r="M82" s="652" t="str">
        <f aca="false">IF(基本情報入力シート!R125="","",基本情報入力シート!R125)</f>
        <v/>
      </c>
      <c r="N82" s="652" t="str">
        <f aca="false">IF(基本情報入力シート!W125="","",基本情報入力シート!W125)</f>
        <v/>
      </c>
      <c r="O82" s="650" t="str">
        <f aca="false">IF(基本情報入力シート!X125="","",基本情報入力シート!X125)</f>
        <v/>
      </c>
      <c r="P82" s="653" t="str">
        <f aca="false">IF(基本情報入力シート!Y125="","",基本情報入力シート!Y125)</f>
        <v/>
      </c>
      <c r="Q82" s="654" t="str">
        <f aca="false">IF(基本情報入力シート!Z125="","",基本情報入力シート!Z125)</f>
        <v/>
      </c>
      <c r="R82" s="655" t="str">
        <f aca="false">IF(基本情報入力シート!AA125="","",基本情報入力シート!AA125)</f>
        <v/>
      </c>
      <c r="S82" s="656"/>
      <c r="T82" s="657"/>
      <c r="U82" s="658" t="e">
        <f aca="false">IF(P82="","",VLOOKUP(P82,))</f>
        <v>#N/A</v>
      </c>
      <c r="V82" s="87" t="s">
        <v>98</v>
      </c>
      <c r="W82" s="659"/>
      <c r="X82" s="88" t="s">
        <v>129</v>
      </c>
      <c r="Y82" s="659"/>
      <c r="Z82" s="660" t="s">
        <v>375</v>
      </c>
      <c r="AA82" s="661"/>
      <c r="AB82" s="88" t="s">
        <v>129</v>
      </c>
      <c r="AC82" s="661"/>
      <c r="AD82" s="88" t="s">
        <v>130</v>
      </c>
      <c r="AE82" s="662" t="s">
        <v>141</v>
      </c>
      <c r="AF82" s="663" t="str">
        <f aca="false">IF(W82&gt;=1,(AA82*12+AC82)-(W82*12+Y82)+1,"")</f>
        <v/>
      </c>
      <c r="AG82" s="89" t="s">
        <v>376</v>
      </c>
      <c r="AH82" s="664" t="str">
        <f aca="false">IFERROR(ROUNDDOWN(ROUND(Q82*U82,0)*R82,0)*AF82,"")</f>
        <v/>
      </c>
    </row>
    <row r="83" customFormat="false" ht="36.75" hidden="false" customHeight="true" outlineLevel="0" collapsed="false">
      <c r="A83" s="650" t="n">
        <f aca="false">A82+1</f>
        <v>73</v>
      </c>
      <c r="B83" s="651" t="str">
        <f aca="false">IF(基本情報入力シート!C126="","",基本情報入力シート!C126)</f>
        <v/>
      </c>
      <c r="C83" s="651"/>
      <c r="D83" s="651"/>
      <c r="E83" s="651"/>
      <c r="F83" s="651"/>
      <c r="G83" s="651"/>
      <c r="H83" s="651"/>
      <c r="I83" s="651"/>
      <c r="J83" s="651"/>
      <c r="K83" s="651"/>
      <c r="L83" s="652" t="str">
        <f aca="false">IF(基本情報入力シート!M126="","",基本情報入力シート!M126)</f>
        <v/>
      </c>
      <c r="M83" s="652" t="str">
        <f aca="false">IF(基本情報入力シート!R126="","",基本情報入力シート!R126)</f>
        <v/>
      </c>
      <c r="N83" s="652" t="str">
        <f aca="false">IF(基本情報入力シート!W126="","",基本情報入力シート!W126)</f>
        <v/>
      </c>
      <c r="O83" s="650" t="str">
        <f aca="false">IF(基本情報入力シート!X126="","",基本情報入力シート!X126)</f>
        <v/>
      </c>
      <c r="P83" s="653" t="str">
        <f aca="false">IF(基本情報入力シート!Y126="","",基本情報入力シート!Y126)</f>
        <v/>
      </c>
      <c r="Q83" s="654" t="str">
        <f aca="false">IF(基本情報入力シート!Z126="","",基本情報入力シート!Z126)</f>
        <v/>
      </c>
      <c r="R83" s="655" t="str">
        <f aca="false">IF(基本情報入力シート!AA126="","",基本情報入力シート!AA126)</f>
        <v/>
      </c>
      <c r="S83" s="656"/>
      <c r="T83" s="657"/>
      <c r="U83" s="658" t="e">
        <f aca="false">IF(P83="","",VLOOKUP(P83,))</f>
        <v>#N/A</v>
      </c>
      <c r="V83" s="87" t="s">
        <v>98</v>
      </c>
      <c r="W83" s="659"/>
      <c r="X83" s="88" t="s">
        <v>129</v>
      </c>
      <c r="Y83" s="659"/>
      <c r="Z83" s="660" t="s">
        <v>375</v>
      </c>
      <c r="AA83" s="661"/>
      <c r="AB83" s="88" t="s">
        <v>129</v>
      </c>
      <c r="AC83" s="661"/>
      <c r="AD83" s="88" t="s">
        <v>130</v>
      </c>
      <c r="AE83" s="662" t="s">
        <v>141</v>
      </c>
      <c r="AF83" s="663" t="str">
        <f aca="false">IF(W83&gt;=1,(AA83*12+AC83)-(W83*12+Y83)+1,"")</f>
        <v/>
      </c>
      <c r="AG83" s="89" t="s">
        <v>376</v>
      </c>
      <c r="AH83" s="664" t="str">
        <f aca="false">IFERROR(ROUNDDOWN(ROUND(Q83*U83,0)*R83,0)*AF83,"")</f>
        <v/>
      </c>
    </row>
    <row r="84" customFormat="false" ht="36.75" hidden="false" customHeight="true" outlineLevel="0" collapsed="false">
      <c r="A84" s="650" t="n">
        <f aca="false">A83+1</f>
        <v>74</v>
      </c>
      <c r="B84" s="651" t="str">
        <f aca="false">IF(基本情報入力シート!C127="","",基本情報入力シート!C127)</f>
        <v/>
      </c>
      <c r="C84" s="651"/>
      <c r="D84" s="651"/>
      <c r="E84" s="651"/>
      <c r="F84" s="651"/>
      <c r="G84" s="651"/>
      <c r="H84" s="651"/>
      <c r="I84" s="651"/>
      <c r="J84" s="651"/>
      <c r="K84" s="651"/>
      <c r="L84" s="652" t="str">
        <f aca="false">IF(基本情報入力シート!M127="","",基本情報入力シート!M127)</f>
        <v/>
      </c>
      <c r="M84" s="652" t="str">
        <f aca="false">IF(基本情報入力シート!R127="","",基本情報入力シート!R127)</f>
        <v/>
      </c>
      <c r="N84" s="652" t="str">
        <f aca="false">IF(基本情報入力シート!W127="","",基本情報入力シート!W127)</f>
        <v/>
      </c>
      <c r="O84" s="650" t="str">
        <f aca="false">IF(基本情報入力シート!X127="","",基本情報入力シート!X127)</f>
        <v/>
      </c>
      <c r="P84" s="653" t="str">
        <f aca="false">IF(基本情報入力シート!Y127="","",基本情報入力シート!Y127)</f>
        <v/>
      </c>
      <c r="Q84" s="654" t="str">
        <f aca="false">IF(基本情報入力シート!Z127="","",基本情報入力シート!Z127)</f>
        <v/>
      </c>
      <c r="R84" s="655" t="str">
        <f aca="false">IF(基本情報入力シート!AA127="","",基本情報入力シート!AA127)</f>
        <v/>
      </c>
      <c r="S84" s="656"/>
      <c r="T84" s="657"/>
      <c r="U84" s="658" t="e">
        <f aca="false">IF(P84="","",VLOOKUP(P84,))</f>
        <v>#N/A</v>
      </c>
      <c r="V84" s="87" t="s">
        <v>98</v>
      </c>
      <c r="W84" s="659"/>
      <c r="X84" s="88" t="s">
        <v>129</v>
      </c>
      <c r="Y84" s="659"/>
      <c r="Z84" s="660" t="s">
        <v>375</v>
      </c>
      <c r="AA84" s="661"/>
      <c r="AB84" s="88" t="s">
        <v>129</v>
      </c>
      <c r="AC84" s="661"/>
      <c r="AD84" s="88" t="s">
        <v>130</v>
      </c>
      <c r="AE84" s="662" t="s">
        <v>141</v>
      </c>
      <c r="AF84" s="663" t="str">
        <f aca="false">IF(W84&gt;=1,(AA84*12+AC84)-(W84*12+Y84)+1,"")</f>
        <v/>
      </c>
      <c r="AG84" s="89" t="s">
        <v>376</v>
      </c>
      <c r="AH84" s="664" t="str">
        <f aca="false">IFERROR(ROUNDDOWN(ROUND(Q84*U84,0)*R84,0)*AF84,"")</f>
        <v/>
      </c>
    </row>
    <row r="85" customFormat="false" ht="36.75" hidden="false" customHeight="true" outlineLevel="0" collapsed="false">
      <c r="A85" s="650" t="n">
        <f aca="false">A84+1</f>
        <v>75</v>
      </c>
      <c r="B85" s="651" t="str">
        <f aca="false">IF(基本情報入力シート!C128="","",基本情報入力シート!C128)</f>
        <v/>
      </c>
      <c r="C85" s="651"/>
      <c r="D85" s="651"/>
      <c r="E85" s="651"/>
      <c r="F85" s="651"/>
      <c r="G85" s="651"/>
      <c r="H85" s="651"/>
      <c r="I85" s="651"/>
      <c r="J85" s="651"/>
      <c r="K85" s="651"/>
      <c r="L85" s="652" t="str">
        <f aca="false">IF(基本情報入力シート!M128="","",基本情報入力シート!M128)</f>
        <v/>
      </c>
      <c r="M85" s="652" t="str">
        <f aca="false">IF(基本情報入力シート!R128="","",基本情報入力シート!R128)</f>
        <v/>
      </c>
      <c r="N85" s="652" t="str">
        <f aca="false">IF(基本情報入力シート!W128="","",基本情報入力シート!W128)</f>
        <v/>
      </c>
      <c r="O85" s="650" t="str">
        <f aca="false">IF(基本情報入力シート!X128="","",基本情報入力シート!X128)</f>
        <v/>
      </c>
      <c r="P85" s="653" t="str">
        <f aca="false">IF(基本情報入力シート!Y128="","",基本情報入力シート!Y128)</f>
        <v/>
      </c>
      <c r="Q85" s="654" t="str">
        <f aca="false">IF(基本情報入力シート!Z128="","",基本情報入力シート!Z128)</f>
        <v/>
      </c>
      <c r="R85" s="655" t="str">
        <f aca="false">IF(基本情報入力シート!AA128="","",基本情報入力シート!AA128)</f>
        <v/>
      </c>
      <c r="S85" s="656"/>
      <c r="T85" s="657"/>
      <c r="U85" s="658" t="e">
        <f aca="false">IF(P85="","",VLOOKUP(P85,))</f>
        <v>#N/A</v>
      </c>
      <c r="V85" s="87" t="s">
        <v>98</v>
      </c>
      <c r="W85" s="659"/>
      <c r="X85" s="88" t="s">
        <v>129</v>
      </c>
      <c r="Y85" s="659"/>
      <c r="Z85" s="660" t="s">
        <v>375</v>
      </c>
      <c r="AA85" s="661"/>
      <c r="AB85" s="88" t="s">
        <v>129</v>
      </c>
      <c r="AC85" s="661"/>
      <c r="AD85" s="88" t="s">
        <v>130</v>
      </c>
      <c r="AE85" s="662" t="s">
        <v>141</v>
      </c>
      <c r="AF85" s="663" t="str">
        <f aca="false">IF(W85&gt;=1,(AA85*12+AC85)-(W85*12+Y85)+1,"")</f>
        <v/>
      </c>
      <c r="AG85" s="89" t="s">
        <v>376</v>
      </c>
      <c r="AH85" s="664" t="str">
        <f aca="false">IFERROR(ROUNDDOWN(ROUND(Q85*U85,0)*R85,0)*AF85,"")</f>
        <v/>
      </c>
    </row>
    <row r="86" customFormat="false" ht="36.75" hidden="false" customHeight="true" outlineLevel="0" collapsed="false">
      <c r="A86" s="650" t="n">
        <f aca="false">A85+1</f>
        <v>76</v>
      </c>
      <c r="B86" s="651" t="str">
        <f aca="false">IF(基本情報入力シート!C129="","",基本情報入力シート!C129)</f>
        <v/>
      </c>
      <c r="C86" s="651"/>
      <c r="D86" s="651"/>
      <c r="E86" s="651"/>
      <c r="F86" s="651"/>
      <c r="G86" s="651"/>
      <c r="H86" s="651"/>
      <c r="I86" s="651"/>
      <c r="J86" s="651"/>
      <c r="K86" s="651"/>
      <c r="L86" s="652" t="str">
        <f aca="false">IF(基本情報入力シート!M129="","",基本情報入力シート!M129)</f>
        <v/>
      </c>
      <c r="M86" s="652" t="str">
        <f aca="false">IF(基本情報入力シート!R129="","",基本情報入力シート!R129)</f>
        <v/>
      </c>
      <c r="N86" s="652" t="str">
        <f aca="false">IF(基本情報入力シート!W129="","",基本情報入力シート!W129)</f>
        <v/>
      </c>
      <c r="O86" s="650" t="str">
        <f aca="false">IF(基本情報入力シート!X129="","",基本情報入力シート!X129)</f>
        <v/>
      </c>
      <c r="P86" s="653" t="str">
        <f aca="false">IF(基本情報入力シート!Y129="","",基本情報入力シート!Y129)</f>
        <v/>
      </c>
      <c r="Q86" s="654" t="str">
        <f aca="false">IF(基本情報入力シート!Z129="","",基本情報入力シート!Z129)</f>
        <v/>
      </c>
      <c r="R86" s="655" t="str">
        <f aca="false">IF(基本情報入力シート!AA129="","",基本情報入力シート!AA129)</f>
        <v/>
      </c>
      <c r="S86" s="656"/>
      <c r="T86" s="657"/>
      <c r="U86" s="658" t="e">
        <f aca="false">IF(P86="","",VLOOKUP(P86,))</f>
        <v>#N/A</v>
      </c>
      <c r="V86" s="87" t="s">
        <v>98</v>
      </c>
      <c r="W86" s="659"/>
      <c r="X86" s="88" t="s">
        <v>129</v>
      </c>
      <c r="Y86" s="659"/>
      <c r="Z86" s="660" t="s">
        <v>375</v>
      </c>
      <c r="AA86" s="661"/>
      <c r="AB86" s="88" t="s">
        <v>129</v>
      </c>
      <c r="AC86" s="661"/>
      <c r="AD86" s="88" t="s">
        <v>130</v>
      </c>
      <c r="AE86" s="662" t="s">
        <v>141</v>
      </c>
      <c r="AF86" s="663" t="str">
        <f aca="false">IF(W86&gt;=1,(AA86*12+AC86)-(W86*12+Y86)+1,"")</f>
        <v/>
      </c>
      <c r="AG86" s="89" t="s">
        <v>376</v>
      </c>
      <c r="AH86" s="664" t="str">
        <f aca="false">IFERROR(ROUNDDOWN(ROUND(Q86*U86,0)*R86,0)*AF86,"")</f>
        <v/>
      </c>
    </row>
    <row r="87" customFormat="false" ht="36.75" hidden="false" customHeight="true" outlineLevel="0" collapsed="false">
      <c r="A87" s="650" t="n">
        <f aca="false">A86+1</f>
        <v>77</v>
      </c>
      <c r="B87" s="651" t="str">
        <f aca="false">IF(基本情報入力シート!C130="","",基本情報入力シート!C130)</f>
        <v/>
      </c>
      <c r="C87" s="651"/>
      <c r="D87" s="651"/>
      <c r="E87" s="651"/>
      <c r="F87" s="651"/>
      <c r="G87" s="651"/>
      <c r="H87" s="651"/>
      <c r="I87" s="651"/>
      <c r="J87" s="651"/>
      <c r="K87" s="651"/>
      <c r="L87" s="652" t="str">
        <f aca="false">IF(基本情報入力シート!M130="","",基本情報入力シート!M130)</f>
        <v/>
      </c>
      <c r="M87" s="652" t="str">
        <f aca="false">IF(基本情報入力シート!R130="","",基本情報入力シート!R130)</f>
        <v/>
      </c>
      <c r="N87" s="652" t="str">
        <f aca="false">IF(基本情報入力シート!W130="","",基本情報入力シート!W130)</f>
        <v/>
      </c>
      <c r="O87" s="650" t="str">
        <f aca="false">IF(基本情報入力シート!X130="","",基本情報入力シート!X130)</f>
        <v/>
      </c>
      <c r="P87" s="653" t="str">
        <f aca="false">IF(基本情報入力シート!Y130="","",基本情報入力シート!Y130)</f>
        <v/>
      </c>
      <c r="Q87" s="654" t="str">
        <f aca="false">IF(基本情報入力シート!Z130="","",基本情報入力シート!Z130)</f>
        <v/>
      </c>
      <c r="R87" s="655" t="str">
        <f aca="false">IF(基本情報入力シート!AA130="","",基本情報入力シート!AA130)</f>
        <v/>
      </c>
      <c r="S87" s="656"/>
      <c r="T87" s="657"/>
      <c r="U87" s="658" t="e">
        <f aca="false">IF(P87="","",VLOOKUP(P87,))</f>
        <v>#N/A</v>
      </c>
      <c r="V87" s="87" t="s">
        <v>98</v>
      </c>
      <c r="W87" s="659"/>
      <c r="X87" s="88" t="s">
        <v>129</v>
      </c>
      <c r="Y87" s="659"/>
      <c r="Z87" s="660" t="s">
        <v>375</v>
      </c>
      <c r="AA87" s="661"/>
      <c r="AB87" s="88" t="s">
        <v>129</v>
      </c>
      <c r="AC87" s="661"/>
      <c r="AD87" s="88" t="s">
        <v>130</v>
      </c>
      <c r="AE87" s="662" t="s">
        <v>141</v>
      </c>
      <c r="AF87" s="663" t="str">
        <f aca="false">IF(W87&gt;=1,(AA87*12+AC87)-(W87*12+Y87)+1,"")</f>
        <v/>
      </c>
      <c r="AG87" s="89" t="s">
        <v>376</v>
      </c>
      <c r="AH87" s="664" t="str">
        <f aca="false">IFERROR(ROUNDDOWN(ROUND(Q87*U87,0)*R87,0)*AF87,"")</f>
        <v/>
      </c>
    </row>
    <row r="88" customFormat="false" ht="36.75" hidden="false" customHeight="true" outlineLevel="0" collapsed="false">
      <c r="A88" s="650" t="n">
        <f aca="false">A87+1</f>
        <v>78</v>
      </c>
      <c r="B88" s="651" t="str">
        <f aca="false">IF(基本情報入力シート!C131="","",基本情報入力シート!C131)</f>
        <v/>
      </c>
      <c r="C88" s="651"/>
      <c r="D88" s="651"/>
      <c r="E88" s="651"/>
      <c r="F88" s="651"/>
      <c r="G88" s="651"/>
      <c r="H88" s="651"/>
      <c r="I88" s="651"/>
      <c r="J88" s="651"/>
      <c r="K88" s="651"/>
      <c r="L88" s="652" t="str">
        <f aca="false">IF(基本情報入力シート!M131="","",基本情報入力シート!M131)</f>
        <v/>
      </c>
      <c r="M88" s="652" t="str">
        <f aca="false">IF(基本情報入力シート!R131="","",基本情報入力シート!R131)</f>
        <v/>
      </c>
      <c r="N88" s="652" t="str">
        <f aca="false">IF(基本情報入力シート!W131="","",基本情報入力シート!W131)</f>
        <v/>
      </c>
      <c r="O88" s="650" t="str">
        <f aca="false">IF(基本情報入力シート!X131="","",基本情報入力シート!X131)</f>
        <v/>
      </c>
      <c r="P88" s="653" t="str">
        <f aca="false">IF(基本情報入力シート!Y131="","",基本情報入力シート!Y131)</f>
        <v/>
      </c>
      <c r="Q88" s="654" t="str">
        <f aca="false">IF(基本情報入力シート!Z131="","",基本情報入力シート!Z131)</f>
        <v/>
      </c>
      <c r="R88" s="655" t="str">
        <f aca="false">IF(基本情報入力シート!AA131="","",基本情報入力シート!AA131)</f>
        <v/>
      </c>
      <c r="S88" s="656"/>
      <c r="T88" s="657"/>
      <c r="U88" s="658" t="e">
        <f aca="false">IF(P88="","",VLOOKUP(P88,))</f>
        <v>#N/A</v>
      </c>
      <c r="V88" s="87" t="s">
        <v>98</v>
      </c>
      <c r="W88" s="659"/>
      <c r="X88" s="88" t="s">
        <v>129</v>
      </c>
      <c r="Y88" s="659"/>
      <c r="Z88" s="660" t="s">
        <v>375</v>
      </c>
      <c r="AA88" s="661"/>
      <c r="AB88" s="88" t="s">
        <v>129</v>
      </c>
      <c r="AC88" s="661"/>
      <c r="AD88" s="88" t="s">
        <v>130</v>
      </c>
      <c r="AE88" s="662" t="s">
        <v>141</v>
      </c>
      <c r="AF88" s="663" t="str">
        <f aca="false">IF(W88&gt;=1,(AA88*12+AC88)-(W88*12+Y88)+1,"")</f>
        <v/>
      </c>
      <c r="AG88" s="89" t="s">
        <v>376</v>
      </c>
      <c r="AH88" s="664" t="str">
        <f aca="false">IFERROR(ROUNDDOWN(ROUND(Q88*U88,0)*R88,0)*AF88,"")</f>
        <v/>
      </c>
    </row>
    <row r="89" customFormat="false" ht="36.75" hidden="false" customHeight="true" outlineLevel="0" collapsed="false">
      <c r="A89" s="650" t="n">
        <f aca="false">A88+1</f>
        <v>79</v>
      </c>
      <c r="B89" s="651" t="str">
        <f aca="false">IF(基本情報入力シート!C132="","",基本情報入力シート!C132)</f>
        <v/>
      </c>
      <c r="C89" s="651"/>
      <c r="D89" s="651"/>
      <c r="E89" s="651"/>
      <c r="F89" s="651"/>
      <c r="G89" s="651"/>
      <c r="H89" s="651"/>
      <c r="I89" s="651"/>
      <c r="J89" s="651"/>
      <c r="K89" s="651"/>
      <c r="L89" s="652" t="str">
        <f aca="false">IF(基本情報入力シート!M132="","",基本情報入力シート!M132)</f>
        <v/>
      </c>
      <c r="M89" s="652" t="str">
        <f aca="false">IF(基本情報入力シート!R132="","",基本情報入力シート!R132)</f>
        <v/>
      </c>
      <c r="N89" s="652" t="str">
        <f aca="false">IF(基本情報入力シート!W132="","",基本情報入力シート!W132)</f>
        <v/>
      </c>
      <c r="O89" s="650" t="str">
        <f aca="false">IF(基本情報入力シート!X132="","",基本情報入力シート!X132)</f>
        <v/>
      </c>
      <c r="P89" s="653" t="str">
        <f aca="false">IF(基本情報入力シート!Y132="","",基本情報入力シート!Y132)</f>
        <v/>
      </c>
      <c r="Q89" s="654" t="str">
        <f aca="false">IF(基本情報入力シート!Z132="","",基本情報入力シート!Z132)</f>
        <v/>
      </c>
      <c r="R89" s="655" t="str">
        <f aca="false">IF(基本情報入力シート!AA132="","",基本情報入力シート!AA132)</f>
        <v/>
      </c>
      <c r="S89" s="656"/>
      <c r="T89" s="657"/>
      <c r="U89" s="658" t="e">
        <f aca="false">IF(P89="","",VLOOKUP(P89,))</f>
        <v>#N/A</v>
      </c>
      <c r="V89" s="87" t="s">
        <v>98</v>
      </c>
      <c r="W89" s="659"/>
      <c r="X89" s="88" t="s">
        <v>129</v>
      </c>
      <c r="Y89" s="659"/>
      <c r="Z89" s="660" t="s">
        <v>375</v>
      </c>
      <c r="AA89" s="661"/>
      <c r="AB89" s="88" t="s">
        <v>129</v>
      </c>
      <c r="AC89" s="661"/>
      <c r="AD89" s="88" t="s">
        <v>130</v>
      </c>
      <c r="AE89" s="662" t="s">
        <v>141</v>
      </c>
      <c r="AF89" s="663" t="str">
        <f aca="false">IF(W89&gt;=1,(AA89*12+AC89)-(W89*12+Y89)+1,"")</f>
        <v/>
      </c>
      <c r="AG89" s="89" t="s">
        <v>376</v>
      </c>
      <c r="AH89" s="664" t="str">
        <f aca="false">IFERROR(ROUNDDOWN(ROUND(Q89*U89,0)*R89,0)*AF89,"")</f>
        <v/>
      </c>
    </row>
    <row r="90" customFormat="false" ht="36.75" hidden="false" customHeight="true" outlineLevel="0" collapsed="false">
      <c r="A90" s="650" t="n">
        <f aca="false">A89+1</f>
        <v>80</v>
      </c>
      <c r="B90" s="651" t="str">
        <f aca="false">IF(基本情報入力シート!C133="","",基本情報入力シート!C133)</f>
        <v/>
      </c>
      <c r="C90" s="651"/>
      <c r="D90" s="651"/>
      <c r="E90" s="651"/>
      <c r="F90" s="651"/>
      <c r="G90" s="651"/>
      <c r="H90" s="651"/>
      <c r="I90" s="651"/>
      <c r="J90" s="651"/>
      <c r="K90" s="651"/>
      <c r="L90" s="652" t="str">
        <f aca="false">IF(基本情報入力シート!M133="","",基本情報入力シート!M133)</f>
        <v/>
      </c>
      <c r="M90" s="652" t="str">
        <f aca="false">IF(基本情報入力シート!R133="","",基本情報入力シート!R133)</f>
        <v/>
      </c>
      <c r="N90" s="652" t="str">
        <f aca="false">IF(基本情報入力シート!W133="","",基本情報入力シート!W133)</f>
        <v/>
      </c>
      <c r="O90" s="650" t="str">
        <f aca="false">IF(基本情報入力シート!X133="","",基本情報入力シート!X133)</f>
        <v/>
      </c>
      <c r="P90" s="653" t="str">
        <f aca="false">IF(基本情報入力シート!Y133="","",基本情報入力シート!Y133)</f>
        <v/>
      </c>
      <c r="Q90" s="654" t="str">
        <f aca="false">IF(基本情報入力シート!Z133="","",基本情報入力シート!Z133)</f>
        <v/>
      </c>
      <c r="R90" s="655" t="str">
        <f aca="false">IF(基本情報入力シート!AA133="","",基本情報入力シート!AA133)</f>
        <v/>
      </c>
      <c r="S90" s="656"/>
      <c r="T90" s="657"/>
      <c r="U90" s="658" t="e">
        <f aca="false">IF(P90="","",VLOOKUP(P90,))</f>
        <v>#N/A</v>
      </c>
      <c r="V90" s="87" t="s">
        <v>98</v>
      </c>
      <c r="W90" s="659"/>
      <c r="X90" s="88" t="s">
        <v>129</v>
      </c>
      <c r="Y90" s="659"/>
      <c r="Z90" s="660" t="s">
        <v>375</v>
      </c>
      <c r="AA90" s="661"/>
      <c r="AB90" s="88" t="s">
        <v>129</v>
      </c>
      <c r="AC90" s="661"/>
      <c r="AD90" s="88" t="s">
        <v>130</v>
      </c>
      <c r="AE90" s="662" t="s">
        <v>141</v>
      </c>
      <c r="AF90" s="663" t="str">
        <f aca="false">IF(W90&gt;=1,(AA90*12+AC90)-(W90*12+Y90)+1,"")</f>
        <v/>
      </c>
      <c r="AG90" s="89" t="s">
        <v>376</v>
      </c>
      <c r="AH90" s="664" t="str">
        <f aca="false">IFERROR(ROUNDDOWN(ROUND(Q90*U90,0)*R90,0)*AF90,"")</f>
        <v/>
      </c>
    </row>
    <row r="91" customFormat="false" ht="36.75" hidden="false" customHeight="true" outlineLevel="0" collapsed="false">
      <c r="A91" s="650" t="n">
        <f aca="false">A90+1</f>
        <v>81</v>
      </c>
      <c r="B91" s="651" t="str">
        <f aca="false">IF(基本情報入力シート!C134="","",基本情報入力シート!C134)</f>
        <v/>
      </c>
      <c r="C91" s="651"/>
      <c r="D91" s="651"/>
      <c r="E91" s="651"/>
      <c r="F91" s="651"/>
      <c r="G91" s="651"/>
      <c r="H91" s="651"/>
      <c r="I91" s="651"/>
      <c r="J91" s="651"/>
      <c r="K91" s="651"/>
      <c r="L91" s="652" t="str">
        <f aca="false">IF(基本情報入力シート!M134="","",基本情報入力シート!M134)</f>
        <v/>
      </c>
      <c r="M91" s="652" t="str">
        <f aca="false">IF(基本情報入力シート!R134="","",基本情報入力シート!R134)</f>
        <v/>
      </c>
      <c r="N91" s="652" t="str">
        <f aca="false">IF(基本情報入力シート!W134="","",基本情報入力シート!W134)</f>
        <v/>
      </c>
      <c r="O91" s="650" t="str">
        <f aca="false">IF(基本情報入力シート!X134="","",基本情報入力シート!X134)</f>
        <v/>
      </c>
      <c r="P91" s="653" t="str">
        <f aca="false">IF(基本情報入力シート!Y134="","",基本情報入力シート!Y134)</f>
        <v/>
      </c>
      <c r="Q91" s="654" t="str">
        <f aca="false">IF(基本情報入力シート!Z134="","",基本情報入力シート!Z134)</f>
        <v/>
      </c>
      <c r="R91" s="655" t="str">
        <f aca="false">IF(基本情報入力シート!AA134="","",基本情報入力シート!AA134)</f>
        <v/>
      </c>
      <c r="S91" s="656"/>
      <c r="T91" s="657"/>
      <c r="U91" s="658" t="e">
        <f aca="false">IF(P91="","",VLOOKUP(P91,))</f>
        <v>#N/A</v>
      </c>
      <c r="V91" s="87" t="s">
        <v>98</v>
      </c>
      <c r="W91" s="659"/>
      <c r="X91" s="88" t="s">
        <v>129</v>
      </c>
      <c r="Y91" s="659"/>
      <c r="Z91" s="660" t="s">
        <v>375</v>
      </c>
      <c r="AA91" s="661"/>
      <c r="AB91" s="88" t="s">
        <v>129</v>
      </c>
      <c r="AC91" s="661"/>
      <c r="AD91" s="88" t="s">
        <v>130</v>
      </c>
      <c r="AE91" s="662" t="s">
        <v>141</v>
      </c>
      <c r="AF91" s="663" t="str">
        <f aca="false">IF(W91&gt;=1,(AA91*12+AC91)-(W91*12+Y91)+1,"")</f>
        <v/>
      </c>
      <c r="AG91" s="89" t="s">
        <v>376</v>
      </c>
      <c r="AH91" s="664" t="str">
        <f aca="false">IFERROR(ROUNDDOWN(ROUND(Q91*U91,0)*R91,0)*AF91,"")</f>
        <v/>
      </c>
    </row>
    <row r="92" customFormat="false" ht="36.75" hidden="false" customHeight="true" outlineLevel="0" collapsed="false">
      <c r="A92" s="650" t="n">
        <f aca="false">A91+1</f>
        <v>82</v>
      </c>
      <c r="B92" s="651" t="str">
        <f aca="false">IF(基本情報入力シート!C135="","",基本情報入力シート!C135)</f>
        <v/>
      </c>
      <c r="C92" s="651"/>
      <c r="D92" s="651"/>
      <c r="E92" s="651"/>
      <c r="F92" s="651"/>
      <c r="G92" s="651"/>
      <c r="H92" s="651"/>
      <c r="I92" s="651"/>
      <c r="J92" s="651"/>
      <c r="K92" s="651"/>
      <c r="L92" s="652" t="str">
        <f aca="false">IF(基本情報入力シート!M135="","",基本情報入力シート!M135)</f>
        <v/>
      </c>
      <c r="M92" s="652" t="str">
        <f aca="false">IF(基本情報入力シート!R135="","",基本情報入力シート!R135)</f>
        <v/>
      </c>
      <c r="N92" s="652" t="str">
        <f aca="false">IF(基本情報入力シート!W135="","",基本情報入力シート!W135)</f>
        <v/>
      </c>
      <c r="O92" s="650" t="str">
        <f aca="false">IF(基本情報入力シート!X135="","",基本情報入力シート!X135)</f>
        <v/>
      </c>
      <c r="P92" s="653" t="str">
        <f aca="false">IF(基本情報入力シート!Y135="","",基本情報入力シート!Y135)</f>
        <v/>
      </c>
      <c r="Q92" s="654" t="str">
        <f aca="false">IF(基本情報入力シート!Z135="","",基本情報入力シート!Z135)</f>
        <v/>
      </c>
      <c r="R92" s="655" t="str">
        <f aca="false">IF(基本情報入力シート!AA135="","",基本情報入力シート!AA135)</f>
        <v/>
      </c>
      <c r="S92" s="656"/>
      <c r="T92" s="657"/>
      <c r="U92" s="658" t="e">
        <f aca="false">IF(P92="","",VLOOKUP(P92,))</f>
        <v>#N/A</v>
      </c>
      <c r="V92" s="87" t="s">
        <v>98</v>
      </c>
      <c r="W92" s="659"/>
      <c r="X92" s="88" t="s">
        <v>129</v>
      </c>
      <c r="Y92" s="659"/>
      <c r="Z92" s="660" t="s">
        <v>375</v>
      </c>
      <c r="AA92" s="661"/>
      <c r="AB92" s="88" t="s">
        <v>129</v>
      </c>
      <c r="AC92" s="661"/>
      <c r="AD92" s="88" t="s">
        <v>130</v>
      </c>
      <c r="AE92" s="662" t="s">
        <v>141</v>
      </c>
      <c r="AF92" s="663" t="str">
        <f aca="false">IF(W92&gt;=1,(AA92*12+AC92)-(W92*12+Y92)+1,"")</f>
        <v/>
      </c>
      <c r="AG92" s="89" t="s">
        <v>376</v>
      </c>
      <c r="AH92" s="664" t="str">
        <f aca="false">IFERROR(ROUNDDOWN(ROUND(Q92*U92,0)*R92,0)*AF92,"")</f>
        <v/>
      </c>
    </row>
    <row r="93" customFormat="false" ht="36.75" hidden="false" customHeight="true" outlineLevel="0" collapsed="false">
      <c r="A93" s="650" t="n">
        <f aca="false">A92+1</f>
        <v>83</v>
      </c>
      <c r="B93" s="651" t="str">
        <f aca="false">IF(基本情報入力シート!C136="","",基本情報入力シート!C136)</f>
        <v/>
      </c>
      <c r="C93" s="651"/>
      <c r="D93" s="651"/>
      <c r="E93" s="651"/>
      <c r="F93" s="651"/>
      <c r="G93" s="651"/>
      <c r="H93" s="651"/>
      <c r="I93" s="651"/>
      <c r="J93" s="651"/>
      <c r="K93" s="651"/>
      <c r="L93" s="652" t="str">
        <f aca="false">IF(基本情報入力シート!M136="","",基本情報入力シート!M136)</f>
        <v/>
      </c>
      <c r="M93" s="652" t="str">
        <f aca="false">IF(基本情報入力シート!R136="","",基本情報入力シート!R136)</f>
        <v/>
      </c>
      <c r="N93" s="652" t="str">
        <f aca="false">IF(基本情報入力シート!W136="","",基本情報入力シート!W136)</f>
        <v/>
      </c>
      <c r="O93" s="650" t="str">
        <f aca="false">IF(基本情報入力シート!X136="","",基本情報入力シート!X136)</f>
        <v/>
      </c>
      <c r="P93" s="653" t="str">
        <f aca="false">IF(基本情報入力シート!Y136="","",基本情報入力シート!Y136)</f>
        <v/>
      </c>
      <c r="Q93" s="654" t="str">
        <f aca="false">IF(基本情報入力シート!Z136="","",基本情報入力シート!Z136)</f>
        <v/>
      </c>
      <c r="R93" s="655" t="str">
        <f aca="false">IF(基本情報入力シート!AA136="","",基本情報入力シート!AA136)</f>
        <v/>
      </c>
      <c r="S93" s="656"/>
      <c r="T93" s="657"/>
      <c r="U93" s="658" t="e">
        <f aca="false">IF(P93="","",VLOOKUP(P93,))</f>
        <v>#N/A</v>
      </c>
      <c r="V93" s="87" t="s">
        <v>98</v>
      </c>
      <c r="W93" s="659"/>
      <c r="X93" s="88" t="s">
        <v>129</v>
      </c>
      <c r="Y93" s="659"/>
      <c r="Z93" s="660" t="s">
        <v>375</v>
      </c>
      <c r="AA93" s="661"/>
      <c r="AB93" s="88" t="s">
        <v>129</v>
      </c>
      <c r="AC93" s="661"/>
      <c r="AD93" s="88" t="s">
        <v>130</v>
      </c>
      <c r="AE93" s="662" t="s">
        <v>141</v>
      </c>
      <c r="AF93" s="663" t="str">
        <f aca="false">IF(W93&gt;=1,(AA93*12+AC93)-(W93*12+Y93)+1,"")</f>
        <v/>
      </c>
      <c r="AG93" s="89" t="s">
        <v>376</v>
      </c>
      <c r="AH93" s="664" t="str">
        <f aca="false">IFERROR(ROUNDDOWN(ROUND(Q93*U93,0)*R93,0)*AF93,"")</f>
        <v/>
      </c>
    </row>
    <row r="94" customFormat="false" ht="36.75" hidden="false" customHeight="true" outlineLevel="0" collapsed="false">
      <c r="A94" s="650" t="n">
        <f aca="false">A93+1</f>
        <v>84</v>
      </c>
      <c r="B94" s="651" t="str">
        <f aca="false">IF(基本情報入力シート!C137="","",基本情報入力シート!C137)</f>
        <v/>
      </c>
      <c r="C94" s="651"/>
      <c r="D94" s="651"/>
      <c r="E94" s="651"/>
      <c r="F94" s="651"/>
      <c r="G94" s="651"/>
      <c r="H94" s="651"/>
      <c r="I94" s="651"/>
      <c r="J94" s="651"/>
      <c r="K94" s="651"/>
      <c r="L94" s="652" t="str">
        <f aca="false">IF(基本情報入力シート!M137="","",基本情報入力シート!M137)</f>
        <v/>
      </c>
      <c r="M94" s="652" t="str">
        <f aca="false">IF(基本情報入力シート!R137="","",基本情報入力シート!R137)</f>
        <v/>
      </c>
      <c r="N94" s="652" t="str">
        <f aca="false">IF(基本情報入力シート!W137="","",基本情報入力シート!W137)</f>
        <v/>
      </c>
      <c r="O94" s="650" t="str">
        <f aca="false">IF(基本情報入力シート!X137="","",基本情報入力シート!X137)</f>
        <v/>
      </c>
      <c r="P94" s="653" t="str">
        <f aca="false">IF(基本情報入力シート!Y137="","",基本情報入力シート!Y137)</f>
        <v/>
      </c>
      <c r="Q94" s="654" t="str">
        <f aca="false">IF(基本情報入力シート!Z137="","",基本情報入力シート!Z137)</f>
        <v/>
      </c>
      <c r="R94" s="655" t="str">
        <f aca="false">IF(基本情報入力シート!AA137="","",基本情報入力シート!AA137)</f>
        <v/>
      </c>
      <c r="S94" s="656"/>
      <c r="T94" s="657"/>
      <c r="U94" s="658" t="e">
        <f aca="false">IF(P94="","",VLOOKUP(P94,))</f>
        <v>#N/A</v>
      </c>
      <c r="V94" s="87" t="s">
        <v>98</v>
      </c>
      <c r="W94" s="659"/>
      <c r="X94" s="88" t="s">
        <v>129</v>
      </c>
      <c r="Y94" s="659"/>
      <c r="Z94" s="660" t="s">
        <v>375</v>
      </c>
      <c r="AA94" s="661"/>
      <c r="AB94" s="88" t="s">
        <v>129</v>
      </c>
      <c r="AC94" s="661"/>
      <c r="AD94" s="88" t="s">
        <v>130</v>
      </c>
      <c r="AE94" s="662" t="s">
        <v>141</v>
      </c>
      <c r="AF94" s="663" t="str">
        <f aca="false">IF(W94&gt;=1,(AA94*12+AC94)-(W94*12+Y94)+1,"")</f>
        <v/>
      </c>
      <c r="AG94" s="89" t="s">
        <v>376</v>
      </c>
      <c r="AH94" s="664" t="str">
        <f aca="false">IFERROR(ROUNDDOWN(ROUND(Q94*U94,0)*R94,0)*AF94,"")</f>
        <v/>
      </c>
    </row>
    <row r="95" customFormat="false" ht="36.75" hidden="false" customHeight="true" outlineLevel="0" collapsed="false">
      <c r="A95" s="650" t="n">
        <f aca="false">A94+1</f>
        <v>85</v>
      </c>
      <c r="B95" s="651" t="str">
        <f aca="false">IF(基本情報入力シート!C138="","",基本情報入力シート!C138)</f>
        <v/>
      </c>
      <c r="C95" s="651"/>
      <c r="D95" s="651"/>
      <c r="E95" s="651"/>
      <c r="F95" s="651"/>
      <c r="G95" s="651"/>
      <c r="H95" s="651"/>
      <c r="I95" s="651"/>
      <c r="J95" s="651"/>
      <c r="K95" s="651"/>
      <c r="L95" s="652" t="str">
        <f aca="false">IF(基本情報入力シート!M138="","",基本情報入力シート!M138)</f>
        <v/>
      </c>
      <c r="M95" s="652" t="str">
        <f aca="false">IF(基本情報入力シート!R138="","",基本情報入力シート!R138)</f>
        <v/>
      </c>
      <c r="N95" s="652" t="str">
        <f aca="false">IF(基本情報入力シート!W138="","",基本情報入力シート!W138)</f>
        <v/>
      </c>
      <c r="O95" s="650" t="str">
        <f aca="false">IF(基本情報入力シート!X138="","",基本情報入力シート!X138)</f>
        <v/>
      </c>
      <c r="P95" s="653" t="str">
        <f aca="false">IF(基本情報入力シート!Y138="","",基本情報入力シート!Y138)</f>
        <v/>
      </c>
      <c r="Q95" s="654" t="str">
        <f aca="false">IF(基本情報入力シート!Z138="","",基本情報入力シート!Z138)</f>
        <v/>
      </c>
      <c r="R95" s="655" t="str">
        <f aca="false">IF(基本情報入力シート!AA138="","",基本情報入力シート!AA138)</f>
        <v/>
      </c>
      <c r="S95" s="656"/>
      <c r="T95" s="657"/>
      <c r="U95" s="658" t="e">
        <f aca="false">IF(P95="","",VLOOKUP(P95,))</f>
        <v>#N/A</v>
      </c>
      <c r="V95" s="87" t="s">
        <v>98</v>
      </c>
      <c r="W95" s="659"/>
      <c r="X95" s="88" t="s">
        <v>129</v>
      </c>
      <c r="Y95" s="659"/>
      <c r="Z95" s="660" t="s">
        <v>375</v>
      </c>
      <c r="AA95" s="661"/>
      <c r="AB95" s="88" t="s">
        <v>129</v>
      </c>
      <c r="AC95" s="661"/>
      <c r="AD95" s="88" t="s">
        <v>130</v>
      </c>
      <c r="AE95" s="662" t="s">
        <v>141</v>
      </c>
      <c r="AF95" s="663" t="str">
        <f aca="false">IF(W95&gt;=1,(AA95*12+AC95)-(W95*12+Y95)+1,"")</f>
        <v/>
      </c>
      <c r="AG95" s="89" t="s">
        <v>376</v>
      </c>
      <c r="AH95" s="664" t="str">
        <f aca="false">IFERROR(ROUNDDOWN(ROUND(Q95*U95,0)*R95,0)*AF95,"")</f>
        <v/>
      </c>
    </row>
    <row r="96" customFormat="false" ht="36.75" hidden="false" customHeight="true" outlineLevel="0" collapsed="false">
      <c r="A96" s="650" t="n">
        <f aca="false">A95+1</f>
        <v>86</v>
      </c>
      <c r="B96" s="651" t="str">
        <f aca="false">IF(基本情報入力シート!C139="","",基本情報入力シート!C139)</f>
        <v/>
      </c>
      <c r="C96" s="651"/>
      <c r="D96" s="651"/>
      <c r="E96" s="651"/>
      <c r="F96" s="651"/>
      <c r="G96" s="651"/>
      <c r="H96" s="651"/>
      <c r="I96" s="651"/>
      <c r="J96" s="651"/>
      <c r="K96" s="651"/>
      <c r="L96" s="652" t="str">
        <f aca="false">IF(基本情報入力シート!M139="","",基本情報入力シート!M139)</f>
        <v/>
      </c>
      <c r="M96" s="652" t="str">
        <f aca="false">IF(基本情報入力シート!R139="","",基本情報入力シート!R139)</f>
        <v/>
      </c>
      <c r="N96" s="652" t="str">
        <f aca="false">IF(基本情報入力シート!W139="","",基本情報入力シート!W139)</f>
        <v/>
      </c>
      <c r="O96" s="650" t="str">
        <f aca="false">IF(基本情報入力シート!X139="","",基本情報入力シート!X139)</f>
        <v/>
      </c>
      <c r="P96" s="653" t="str">
        <f aca="false">IF(基本情報入力シート!Y139="","",基本情報入力シート!Y139)</f>
        <v/>
      </c>
      <c r="Q96" s="654" t="str">
        <f aca="false">IF(基本情報入力シート!Z139="","",基本情報入力シート!Z139)</f>
        <v/>
      </c>
      <c r="R96" s="655" t="str">
        <f aca="false">IF(基本情報入力シート!AA139="","",基本情報入力シート!AA139)</f>
        <v/>
      </c>
      <c r="S96" s="656"/>
      <c r="T96" s="657"/>
      <c r="U96" s="658" t="e">
        <f aca="false">IF(P96="","",VLOOKUP(P96,))</f>
        <v>#N/A</v>
      </c>
      <c r="V96" s="87" t="s">
        <v>98</v>
      </c>
      <c r="W96" s="659"/>
      <c r="X96" s="88" t="s">
        <v>129</v>
      </c>
      <c r="Y96" s="659"/>
      <c r="Z96" s="660" t="s">
        <v>375</v>
      </c>
      <c r="AA96" s="661"/>
      <c r="AB96" s="88" t="s">
        <v>129</v>
      </c>
      <c r="AC96" s="661"/>
      <c r="AD96" s="88" t="s">
        <v>130</v>
      </c>
      <c r="AE96" s="662" t="s">
        <v>141</v>
      </c>
      <c r="AF96" s="663" t="str">
        <f aca="false">IF(W96&gt;=1,(AA96*12+AC96)-(W96*12+Y96)+1,"")</f>
        <v/>
      </c>
      <c r="AG96" s="89" t="s">
        <v>376</v>
      </c>
      <c r="AH96" s="664" t="str">
        <f aca="false">IFERROR(ROUNDDOWN(ROUND(Q96*U96,0)*R96,0)*AF96,"")</f>
        <v/>
      </c>
    </row>
    <row r="97" customFormat="false" ht="36.75" hidden="false" customHeight="true" outlineLevel="0" collapsed="false">
      <c r="A97" s="650" t="n">
        <f aca="false">A96+1</f>
        <v>87</v>
      </c>
      <c r="B97" s="651" t="str">
        <f aca="false">IF(基本情報入力シート!C140="","",基本情報入力シート!C140)</f>
        <v/>
      </c>
      <c r="C97" s="651"/>
      <c r="D97" s="651"/>
      <c r="E97" s="651"/>
      <c r="F97" s="651"/>
      <c r="G97" s="651"/>
      <c r="H97" s="651"/>
      <c r="I97" s="651"/>
      <c r="J97" s="651"/>
      <c r="K97" s="651"/>
      <c r="L97" s="652" t="str">
        <f aca="false">IF(基本情報入力シート!M140="","",基本情報入力シート!M140)</f>
        <v/>
      </c>
      <c r="M97" s="652" t="str">
        <f aca="false">IF(基本情報入力シート!R140="","",基本情報入力シート!R140)</f>
        <v/>
      </c>
      <c r="N97" s="652" t="str">
        <f aca="false">IF(基本情報入力シート!W140="","",基本情報入力シート!W140)</f>
        <v/>
      </c>
      <c r="O97" s="650" t="str">
        <f aca="false">IF(基本情報入力シート!X140="","",基本情報入力シート!X140)</f>
        <v/>
      </c>
      <c r="P97" s="653" t="str">
        <f aca="false">IF(基本情報入力シート!Y140="","",基本情報入力シート!Y140)</f>
        <v/>
      </c>
      <c r="Q97" s="654" t="str">
        <f aca="false">IF(基本情報入力シート!Z140="","",基本情報入力シート!Z140)</f>
        <v/>
      </c>
      <c r="R97" s="655" t="str">
        <f aca="false">IF(基本情報入力シート!AA140="","",基本情報入力シート!AA140)</f>
        <v/>
      </c>
      <c r="S97" s="656"/>
      <c r="T97" s="657"/>
      <c r="U97" s="658" t="e">
        <f aca="false">IF(P97="","",VLOOKUP(P97,))</f>
        <v>#N/A</v>
      </c>
      <c r="V97" s="87" t="s">
        <v>98</v>
      </c>
      <c r="W97" s="659"/>
      <c r="X97" s="88" t="s">
        <v>129</v>
      </c>
      <c r="Y97" s="659"/>
      <c r="Z97" s="660" t="s">
        <v>375</v>
      </c>
      <c r="AA97" s="661"/>
      <c r="AB97" s="88" t="s">
        <v>129</v>
      </c>
      <c r="AC97" s="661"/>
      <c r="AD97" s="88" t="s">
        <v>130</v>
      </c>
      <c r="AE97" s="662" t="s">
        <v>141</v>
      </c>
      <c r="AF97" s="663" t="str">
        <f aca="false">IF(W97&gt;=1,(AA97*12+AC97)-(W97*12+Y97)+1,"")</f>
        <v/>
      </c>
      <c r="AG97" s="89" t="s">
        <v>376</v>
      </c>
      <c r="AH97" s="664" t="str">
        <f aca="false">IFERROR(ROUNDDOWN(ROUND(Q97*U97,0)*R97,0)*AF97,"")</f>
        <v/>
      </c>
    </row>
    <row r="98" customFormat="false" ht="36.75" hidden="false" customHeight="true" outlineLevel="0" collapsed="false">
      <c r="A98" s="650" t="n">
        <f aca="false">A97+1</f>
        <v>88</v>
      </c>
      <c r="B98" s="651" t="str">
        <f aca="false">IF(基本情報入力シート!C141="","",基本情報入力シート!C141)</f>
        <v/>
      </c>
      <c r="C98" s="651"/>
      <c r="D98" s="651"/>
      <c r="E98" s="651"/>
      <c r="F98" s="651"/>
      <c r="G98" s="651"/>
      <c r="H98" s="651"/>
      <c r="I98" s="651"/>
      <c r="J98" s="651"/>
      <c r="K98" s="651"/>
      <c r="L98" s="652" t="str">
        <f aca="false">IF(基本情報入力シート!M141="","",基本情報入力シート!M141)</f>
        <v/>
      </c>
      <c r="M98" s="652" t="str">
        <f aca="false">IF(基本情報入力シート!R141="","",基本情報入力シート!R141)</f>
        <v/>
      </c>
      <c r="N98" s="652" t="str">
        <f aca="false">IF(基本情報入力シート!W141="","",基本情報入力シート!W141)</f>
        <v/>
      </c>
      <c r="O98" s="650" t="str">
        <f aca="false">IF(基本情報入力シート!X141="","",基本情報入力シート!X141)</f>
        <v/>
      </c>
      <c r="P98" s="653" t="str">
        <f aca="false">IF(基本情報入力シート!Y141="","",基本情報入力シート!Y141)</f>
        <v/>
      </c>
      <c r="Q98" s="654" t="str">
        <f aca="false">IF(基本情報入力シート!Z141="","",基本情報入力シート!Z141)</f>
        <v/>
      </c>
      <c r="R98" s="655" t="str">
        <f aca="false">IF(基本情報入力シート!AA141="","",基本情報入力シート!AA141)</f>
        <v/>
      </c>
      <c r="S98" s="656"/>
      <c r="T98" s="657"/>
      <c r="U98" s="658" t="e">
        <f aca="false">IF(P98="","",VLOOKUP(P98,))</f>
        <v>#N/A</v>
      </c>
      <c r="V98" s="87" t="s">
        <v>98</v>
      </c>
      <c r="W98" s="659"/>
      <c r="X98" s="88" t="s">
        <v>129</v>
      </c>
      <c r="Y98" s="659"/>
      <c r="Z98" s="660" t="s">
        <v>375</v>
      </c>
      <c r="AA98" s="661"/>
      <c r="AB98" s="88" t="s">
        <v>129</v>
      </c>
      <c r="AC98" s="661"/>
      <c r="AD98" s="88" t="s">
        <v>130</v>
      </c>
      <c r="AE98" s="662" t="s">
        <v>141</v>
      </c>
      <c r="AF98" s="663" t="str">
        <f aca="false">IF(W98&gt;=1,(AA98*12+AC98)-(W98*12+Y98)+1,"")</f>
        <v/>
      </c>
      <c r="AG98" s="89" t="s">
        <v>376</v>
      </c>
      <c r="AH98" s="664" t="str">
        <f aca="false">IFERROR(ROUNDDOWN(ROUND(Q98*U98,0)*R98,0)*AF98,"")</f>
        <v/>
      </c>
    </row>
    <row r="99" customFormat="false" ht="36.75" hidden="false" customHeight="true" outlineLevel="0" collapsed="false">
      <c r="A99" s="650" t="n">
        <f aca="false">A98+1</f>
        <v>89</v>
      </c>
      <c r="B99" s="651" t="str">
        <f aca="false">IF(基本情報入力シート!C142="","",基本情報入力シート!C142)</f>
        <v/>
      </c>
      <c r="C99" s="651"/>
      <c r="D99" s="651"/>
      <c r="E99" s="651"/>
      <c r="F99" s="651"/>
      <c r="G99" s="651"/>
      <c r="H99" s="651"/>
      <c r="I99" s="651"/>
      <c r="J99" s="651"/>
      <c r="K99" s="651"/>
      <c r="L99" s="652" t="str">
        <f aca="false">IF(基本情報入力シート!M142="","",基本情報入力シート!M142)</f>
        <v/>
      </c>
      <c r="M99" s="652" t="str">
        <f aca="false">IF(基本情報入力シート!R142="","",基本情報入力シート!R142)</f>
        <v/>
      </c>
      <c r="N99" s="652" t="str">
        <f aca="false">IF(基本情報入力シート!W142="","",基本情報入力シート!W142)</f>
        <v/>
      </c>
      <c r="O99" s="650" t="str">
        <f aca="false">IF(基本情報入力シート!X142="","",基本情報入力シート!X142)</f>
        <v/>
      </c>
      <c r="P99" s="653" t="str">
        <f aca="false">IF(基本情報入力シート!Y142="","",基本情報入力シート!Y142)</f>
        <v/>
      </c>
      <c r="Q99" s="654" t="str">
        <f aca="false">IF(基本情報入力シート!Z142="","",基本情報入力シート!Z142)</f>
        <v/>
      </c>
      <c r="R99" s="655" t="str">
        <f aca="false">IF(基本情報入力シート!AA142="","",基本情報入力シート!AA142)</f>
        <v/>
      </c>
      <c r="S99" s="656"/>
      <c r="T99" s="657"/>
      <c r="U99" s="658" t="e">
        <f aca="false">IF(P99="","",VLOOKUP(P99,))</f>
        <v>#N/A</v>
      </c>
      <c r="V99" s="87" t="s">
        <v>98</v>
      </c>
      <c r="W99" s="659"/>
      <c r="X99" s="88" t="s">
        <v>129</v>
      </c>
      <c r="Y99" s="659"/>
      <c r="Z99" s="660" t="s">
        <v>375</v>
      </c>
      <c r="AA99" s="661"/>
      <c r="AB99" s="88" t="s">
        <v>129</v>
      </c>
      <c r="AC99" s="661"/>
      <c r="AD99" s="88" t="s">
        <v>130</v>
      </c>
      <c r="AE99" s="662" t="s">
        <v>141</v>
      </c>
      <c r="AF99" s="663" t="str">
        <f aca="false">IF(W99&gt;=1,(AA99*12+AC99)-(W99*12+Y99)+1,"")</f>
        <v/>
      </c>
      <c r="AG99" s="89" t="s">
        <v>376</v>
      </c>
      <c r="AH99" s="664" t="str">
        <f aca="false">IFERROR(ROUNDDOWN(ROUND(Q99*U99,0)*R99,0)*AF99,"")</f>
        <v/>
      </c>
    </row>
    <row r="100" customFormat="false" ht="36.75" hidden="false" customHeight="true" outlineLevel="0" collapsed="false">
      <c r="A100" s="650" t="n">
        <f aca="false">A99+1</f>
        <v>90</v>
      </c>
      <c r="B100" s="651" t="str">
        <f aca="false">IF(基本情報入力シート!C143="","",基本情報入力シート!C143)</f>
        <v/>
      </c>
      <c r="C100" s="651"/>
      <c r="D100" s="651"/>
      <c r="E100" s="651"/>
      <c r="F100" s="651"/>
      <c r="G100" s="651"/>
      <c r="H100" s="651"/>
      <c r="I100" s="651"/>
      <c r="J100" s="651"/>
      <c r="K100" s="651"/>
      <c r="L100" s="652" t="str">
        <f aca="false">IF(基本情報入力シート!M143="","",基本情報入力シート!M143)</f>
        <v/>
      </c>
      <c r="M100" s="652" t="str">
        <f aca="false">IF(基本情報入力シート!R143="","",基本情報入力シート!R143)</f>
        <v/>
      </c>
      <c r="N100" s="652" t="str">
        <f aca="false">IF(基本情報入力シート!W143="","",基本情報入力シート!W143)</f>
        <v/>
      </c>
      <c r="O100" s="650" t="str">
        <f aca="false">IF(基本情報入力シート!X143="","",基本情報入力シート!X143)</f>
        <v/>
      </c>
      <c r="P100" s="653" t="str">
        <f aca="false">IF(基本情報入力シート!Y143="","",基本情報入力シート!Y143)</f>
        <v/>
      </c>
      <c r="Q100" s="654" t="str">
        <f aca="false">IF(基本情報入力シート!Z143="","",基本情報入力シート!Z143)</f>
        <v/>
      </c>
      <c r="R100" s="655" t="str">
        <f aca="false">IF(基本情報入力シート!AA143="","",基本情報入力シート!AA143)</f>
        <v/>
      </c>
      <c r="S100" s="656"/>
      <c r="T100" s="657"/>
      <c r="U100" s="658" t="e">
        <f aca="false">IF(P100="","",VLOOKUP(P100,))</f>
        <v>#N/A</v>
      </c>
      <c r="V100" s="87" t="s">
        <v>98</v>
      </c>
      <c r="W100" s="659"/>
      <c r="X100" s="88" t="s">
        <v>129</v>
      </c>
      <c r="Y100" s="659"/>
      <c r="Z100" s="660" t="s">
        <v>375</v>
      </c>
      <c r="AA100" s="661"/>
      <c r="AB100" s="88" t="s">
        <v>129</v>
      </c>
      <c r="AC100" s="661"/>
      <c r="AD100" s="88" t="s">
        <v>130</v>
      </c>
      <c r="AE100" s="662" t="s">
        <v>141</v>
      </c>
      <c r="AF100" s="663" t="str">
        <f aca="false">IF(W100&gt;=1,(AA100*12+AC100)-(W100*12+Y100)+1,"")</f>
        <v/>
      </c>
      <c r="AG100" s="89" t="s">
        <v>376</v>
      </c>
      <c r="AH100" s="664" t="str">
        <f aca="false">IFERROR(ROUNDDOWN(ROUND(Q100*U100,0)*R100,0)*AF100,"")</f>
        <v/>
      </c>
    </row>
    <row r="101" customFormat="false" ht="36.75" hidden="false" customHeight="true" outlineLevel="0" collapsed="false">
      <c r="A101" s="650" t="n">
        <f aca="false">A100+1</f>
        <v>91</v>
      </c>
      <c r="B101" s="651" t="str">
        <f aca="false">IF(基本情報入力シート!C144="","",基本情報入力シート!C144)</f>
        <v/>
      </c>
      <c r="C101" s="651"/>
      <c r="D101" s="651"/>
      <c r="E101" s="651"/>
      <c r="F101" s="651"/>
      <c r="G101" s="651"/>
      <c r="H101" s="651"/>
      <c r="I101" s="651"/>
      <c r="J101" s="651"/>
      <c r="K101" s="651"/>
      <c r="L101" s="652" t="str">
        <f aca="false">IF(基本情報入力シート!M144="","",基本情報入力シート!M144)</f>
        <v/>
      </c>
      <c r="M101" s="652" t="str">
        <f aca="false">IF(基本情報入力シート!R144="","",基本情報入力シート!R144)</f>
        <v/>
      </c>
      <c r="N101" s="652" t="str">
        <f aca="false">IF(基本情報入力シート!W144="","",基本情報入力シート!W144)</f>
        <v/>
      </c>
      <c r="O101" s="650" t="str">
        <f aca="false">IF(基本情報入力シート!X144="","",基本情報入力シート!X144)</f>
        <v/>
      </c>
      <c r="P101" s="653" t="str">
        <f aca="false">IF(基本情報入力シート!Y144="","",基本情報入力シート!Y144)</f>
        <v/>
      </c>
      <c r="Q101" s="654" t="str">
        <f aca="false">IF(基本情報入力シート!Z144="","",基本情報入力シート!Z144)</f>
        <v/>
      </c>
      <c r="R101" s="655" t="str">
        <f aca="false">IF(基本情報入力シート!AA144="","",基本情報入力シート!AA144)</f>
        <v/>
      </c>
      <c r="S101" s="656"/>
      <c r="T101" s="657"/>
      <c r="U101" s="658" t="e">
        <f aca="false">IF(P101="","",VLOOKUP(P101,))</f>
        <v>#N/A</v>
      </c>
      <c r="V101" s="87" t="s">
        <v>98</v>
      </c>
      <c r="W101" s="659"/>
      <c r="X101" s="88" t="s">
        <v>129</v>
      </c>
      <c r="Y101" s="659"/>
      <c r="Z101" s="660" t="s">
        <v>375</v>
      </c>
      <c r="AA101" s="661"/>
      <c r="AB101" s="88" t="s">
        <v>129</v>
      </c>
      <c r="AC101" s="661"/>
      <c r="AD101" s="88" t="s">
        <v>130</v>
      </c>
      <c r="AE101" s="662" t="s">
        <v>141</v>
      </c>
      <c r="AF101" s="663" t="str">
        <f aca="false">IF(W101&gt;=1,(AA101*12+AC101)-(W101*12+Y101)+1,"")</f>
        <v/>
      </c>
      <c r="AG101" s="89" t="s">
        <v>376</v>
      </c>
      <c r="AH101" s="664" t="str">
        <f aca="false">IFERROR(ROUNDDOWN(ROUND(Q101*U101,0)*R101,0)*AF101,"")</f>
        <v/>
      </c>
    </row>
    <row r="102" customFormat="false" ht="36.75" hidden="false" customHeight="true" outlineLevel="0" collapsed="false">
      <c r="A102" s="650" t="n">
        <f aca="false">A101+1</f>
        <v>92</v>
      </c>
      <c r="B102" s="651" t="str">
        <f aca="false">IF(基本情報入力シート!C145="","",基本情報入力シート!C145)</f>
        <v/>
      </c>
      <c r="C102" s="651"/>
      <c r="D102" s="651"/>
      <c r="E102" s="651"/>
      <c r="F102" s="651"/>
      <c r="G102" s="651"/>
      <c r="H102" s="651"/>
      <c r="I102" s="651"/>
      <c r="J102" s="651"/>
      <c r="K102" s="651"/>
      <c r="L102" s="652" t="str">
        <f aca="false">IF(基本情報入力シート!M145="","",基本情報入力シート!M145)</f>
        <v/>
      </c>
      <c r="M102" s="652" t="str">
        <f aca="false">IF(基本情報入力シート!R145="","",基本情報入力シート!R145)</f>
        <v/>
      </c>
      <c r="N102" s="652" t="str">
        <f aca="false">IF(基本情報入力シート!W145="","",基本情報入力シート!W145)</f>
        <v/>
      </c>
      <c r="O102" s="650" t="str">
        <f aca="false">IF(基本情報入力シート!X145="","",基本情報入力シート!X145)</f>
        <v/>
      </c>
      <c r="P102" s="653" t="str">
        <f aca="false">IF(基本情報入力シート!Y145="","",基本情報入力シート!Y145)</f>
        <v/>
      </c>
      <c r="Q102" s="654" t="str">
        <f aca="false">IF(基本情報入力シート!Z145="","",基本情報入力シート!Z145)</f>
        <v/>
      </c>
      <c r="R102" s="655" t="str">
        <f aca="false">IF(基本情報入力シート!AA145="","",基本情報入力シート!AA145)</f>
        <v/>
      </c>
      <c r="S102" s="656"/>
      <c r="T102" s="657"/>
      <c r="U102" s="658" t="e">
        <f aca="false">IF(P102="","",VLOOKUP(P102,))</f>
        <v>#N/A</v>
      </c>
      <c r="V102" s="87" t="s">
        <v>98</v>
      </c>
      <c r="W102" s="659"/>
      <c r="X102" s="88" t="s">
        <v>129</v>
      </c>
      <c r="Y102" s="659"/>
      <c r="Z102" s="660" t="s">
        <v>375</v>
      </c>
      <c r="AA102" s="661"/>
      <c r="AB102" s="88" t="s">
        <v>129</v>
      </c>
      <c r="AC102" s="661"/>
      <c r="AD102" s="88" t="s">
        <v>130</v>
      </c>
      <c r="AE102" s="662" t="s">
        <v>141</v>
      </c>
      <c r="AF102" s="663" t="str">
        <f aca="false">IF(W102&gt;=1,(AA102*12+AC102)-(W102*12+Y102)+1,"")</f>
        <v/>
      </c>
      <c r="AG102" s="89" t="s">
        <v>376</v>
      </c>
      <c r="AH102" s="664" t="str">
        <f aca="false">IFERROR(ROUNDDOWN(ROUND(Q102*U102,0)*R102,0)*AF102,"")</f>
        <v/>
      </c>
    </row>
    <row r="103" customFormat="false" ht="36.75" hidden="false" customHeight="true" outlineLevel="0" collapsed="false">
      <c r="A103" s="650" t="n">
        <f aca="false">A102+1</f>
        <v>93</v>
      </c>
      <c r="B103" s="651" t="str">
        <f aca="false">IF(基本情報入力シート!C146="","",基本情報入力シート!C146)</f>
        <v/>
      </c>
      <c r="C103" s="651"/>
      <c r="D103" s="651"/>
      <c r="E103" s="651"/>
      <c r="F103" s="651"/>
      <c r="G103" s="651"/>
      <c r="H103" s="651"/>
      <c r="I103" s="651"/>
      <c r="J103" s="651"/>
      <c r="K103" s="651"/>
      <c r="L103" s="652" t="str">
        <f aca="false">IF(基本情報入力シート!M146="","",基本情報入力シート!M146)</f>
        <v/>
      </c>
      <c r="M103" s="652" t="str">
        <f aca="false">IF(基本情報入力シート!R146="","",基本情報入力シート!R146)</f>
        <v/>
      </c>
      <c r="N103" s="652" t="str">
        <f aca="false">IF(基本情報入力シート!W146="","",基本情報入力シート!W146)</f>
        <v/>
      </c>
      <c r="O103" s="650" t="str">
        <f aca="false">IF(基本情報入力シート!X146="","",基本情報入力シート!X146)</f>
        <v/>
      </c>
      <c r="P103" s="653" t="str">
        <f aca="false">IF(基本情報入力シート!Y146="","",基本情報入力シート!Y146)</f>
        <v/>
      </c>
      <c r="Q103" s="654" t="str">
        <f aca="false">IF(基本情報入力シート!Z146="","",基本情報入力シート!Z146)</f>
        <v/>
      </c>
      <c r="R103" s="655" t="str">
        <f aca="false">IF(基本情報入力シート!AA146="","",基本情報入力シート!AA146)</f>
        <v/>
      </c>
      <c r="S103" s="656"/>
      <c r="T103" s="657"/>
      <c r="U103" s="658" t="e">
        <f aca="false">IF(P103="","",VLOOKUP(P103,))</f>
        <v>#N/A</v>
      </c>
      <c r="V103" s="87" t="s">
        <v>98</v>
      </c>
      <c r="W103" s="659"/>
      <c r="X103" s="88" t="s">
        <v>129</v>
      </c>
      <c r="Y103" s="659"/>
      <c r="Z103" s="660" t="s">
        <v>375</v>
      </c>
      <c r="AA103" s="661"/>
      <c r="AB103" s="88" t="s">
        <v>129</v>
      </c>
      <c r="AC103" s="661"/>
      <c r="AD103" s="88" t="s">
        <v>130</v>
      </c>
      <c r="AE103" s="662" t="s">
        <v>141</v>
      </c>
      <c r="AF103" s="663" t="str">
        <f aca="false">IF(W103&gt;=1,(AA103*12+AC103)-(W103*12+Y103)+1,"")</f>
        <v/>
      </c>
      <c r="AG103" s="89" t="s">
        <v>376</v>
      </c>
      <c r="AH103" s="664" t="str">
        <f aca="false">IFERROR(ROUNDDOWN(ROUND(Q103*U103,0)*R103,0)*AF103,"")</f>
        <v/>
      </c>
    </row>
    <row r="104" customFormat="false" ht="36.75" hidden="false" customHeight="true" outlineLevel="0" collapsed="false">
      <c r="A104" s="650" t="n">
        <f aca="false">A103+1</f>
        <v>94</v>
      </c>
      <c r="B104" s="651" t="str">
        <f aca="false">IF(基本情報入力シート!C147="","",基本情報入力シート!C147)</f>
        <v/>
      </c>
      <c r="C104" s="651"/>
      <c r="D104" s="651"/>
      <c r="E104" s="651"/>
      <c r="F104" s="651"/>
      <c r="G104" s="651"/>
      <c r="H104" s="651"/>
      <c r="I104" s="651"/>
      <c r="J104" s="651"/>
      <c r="K104" s="651"/>
      <c r="L104" s="652" t="str">
        <f aca="false">IF(基本情報入力シート!M147="","",基本情報入力シート!M147)</f>
        <v/>
      </c>
      <c r="M104" s="652" t="str">
        <f aca="false">IF(基本情報入力シート!R147="","",基本情報入力シート!R147)</f>
        <v/>
      </c>
      <c r="N104" s="652" t="str">
        <f aca="false">IF(基本情報入力シート!W147="","",基本情報入力シート!W147)</f>
        <v/>
      </c>
      <c r="O104" s="650" t="str">
        <f aca="false">IF(基本情報入力シート!X147="","",基本情報入力シート!X147)</f>
        <v/>
      </c>
      <c r="P104" s="653" t="str">
        <f aca="false">IF(基本情報入力シート!Y147="","",基本情報入力シート!Y147)</f>
        <v/>
      </c>
      <c r="Q104" s="654" t="str">
        <f aca="false">IF(基本情報入力シート!Z147="","",基本情報入力シート!Z147)</f>
        <v/>
      </c>
      <c r="R104" s="655" t="str">
        <f aca="false">IF(基本情報入力シート!AA147="","",基本情報入力シート!AA147)</f>
        <v/>
      </c>
      <c r="S104" s="656"/>
      <c r="T104" s="657"/>
      <c r="U104" s="658" t="e">
        <f aca="false">IF(P104="","",VLOOKUP(P104,))</f>
        <v>#N/A</v>
      </c>
      <c r="V104" s="87" t="s">
        <v>98</v>
      </c>
      <c r="W104" s="659"/>
      <c r="X104" s="88" t="s">
        <v>129</v>
      </c>
      <c r="Y104" s="659"/>
      <c r="Z104" s="660" t="s">
        <v>375</v>
      </c>
      <c r="AA104" s="661"/>
      <c r="AB104" s="88" t="s">
        <v>129</v>
      </c>
      <c r="AC104" s="661"/>
      <c r="AD104" s="88" t="s">
        <v>130</v>
      </c>
      <c r="AE104" s="662" t="s">
        <v>141</v>
      </c>
      <c r="AF104" s="663" t="str">
        <f aca="false">IF(W104&gt;=1,(AA104*12+AC104)-(W104*12+Y104)+1,"")</f>
        <v/>
      </c>
      <c r="AG104" s="89" t="s">
        <v>376</v>
      </c>
      <c r="AH104" s="664" t="str">
        <f aca="false">IFERROR(ROUNDDOWN(ROUND(Q104*U104,0)*R104,0)*AF104,"")</f>
        <v/>
      </c>
    </row>
    <row r="105" customFormat="false" ht="36.75" hidden="false" customHeight="true" outlineLevel="0" collapsed="false">
      <c r="A105" s="650" t="n">
        <f aca="false">A104+1</f>
        <v>95</v>
      </c>
      <c r="B105" s="651" t="str">
        <f aca="false">IF(基本情報入力シート!C148="","",基本情報入力シート!C148)</f>
        <v/>
      </c>
      <c r="C105" s="651"/>
      <c r="D105" s="651"/>
      <c r="E105" s="651"/>
      <c r="F105" s="651"/>
      <c r="G105" s="651"/>
      <c r="H105" s="651"/>
      <c r="I105" s="651"/>
      <c r="J105" s="651"/>
      <c r="K105" s="651"/>
      <c r="L105" s="652" t="str">
        <f aca="false">IF(基本情報入力シート!M148="","",基本情報入力シート!M148)</f>
        <v/>
      </c>
      <c r="M105" s="652" t="str">
        <f aca="false">IF(基本情報入力シート!R148="","",基本情報入力シート!R148)</f>
        <v/>
      </c>
      <c r="N105" s="652" t="str">
        <f aca="false">IF(基本情報入力シート!W148="","",基本情報入力シート!W148)</f>
        <v/>
      </c>
      <c r="O105" s="650" t="str">
        <f aca="false">IF(基本情報入力シート!X148="","",基本情報入力シート!X148)</f>
        <v/>
      </c>
      <c r="P105" s="653" t="str">
        <f aca="false">IF(基本情報入力シート!Y148="","",基本情報入力シート!Y148)</f>
        <v/>
      </c>
      <c r="Q105" s="654" t="str">
        <f aca="false">IF(基本情報入力シート!Z148="","",基本情報入力シート!Z148)</f>
        <v/>
      </c>
      <c r="R105" s="655" t="str">
        <f aca="false">IF(基本情報入力シート!AA148="","",基本情報入力シート!AA148)</f>
        <v/>
      </c>
      <c r="S105" s="656"/>
      <c r="T105" s="657"/>
      <c r="U105" s="658" t="e">
        <f aca="false">IF(P105="","",VLOOKUP(P105,))</f>
        <v>#N/A</v>
      </c>
      <c r="V105" s="87" t="s">
        <v>98</v>
      </c>
      <c r="W105" s="659"/>
      <c r="X105" s="88" t="s">
        <v>129</v>
      </c>
      <c r="Y105" s="659"/>
      <c r="Z105" s="660" t="s">
        <v>375</v>
      </c>
      <c r="AA105" s="661"/>
      <c r="AB105" s="88" t="s">
        <v>129</v>
      </c>
      <c r="AC105" s="661"/>
      <c r="AD105" s="88" t="s">
        <v>130</v>
      </c>
      <c r="AE105" s="662" t="s">
        <v>141</v>
      </c>
      <c r="AF105" s="663" t="str">
        <f aca="false">IF(W105&gt;=1,(AA105*12+AC105)-(W105*12+Y105)+1,"")</f>
        <v/>
      </c>
      <c r="AG105" s="89" t="s">
        <v>376</v>
      </c>
      <c r="AH105" s="664" t="str">
        <f aca="false">IFERROR(ROUNDDOWN(ROUND(Q105*U105,0)*R105,0)*AF105,"")</f>
        <v/>
      </c>
    </row>
    <row r="106" customFormat="false" ht="36.75" hidden="false" customHeight="true" outlineLevel="0" collapsed="false">
      <c r="A106" s="650" t="n">
        <f aca="false">A105+1</f>
        <v>96</v>
      </c>
      <c r="B106" s="651" t="str">
        <f aca="false">IF(基本情報入力シート!C149="","",基本情報入力シート!C149)</f>
        <v/>
      </c>
      <c r="C106" s="651"/>
      <c r="D106" s="651"/>
      <c r="E106" s="651"/>
      <c r="F106" s="651"/>
      <c r="G106" s="651"/>
      <c r="H106" s="651"/>
      <c r="I106" s="651"/>
      <c r="J106" s="651"/>
      <c r="K106" s="651"/>
      <c r="L106" s="652" t="str">
        <f aca="false">IF(基本情報入力シート!M149="","",基本情報入力シート!M149)</f>
        <v/>
      </c>
      <c r="M106" s="652" t="str">
        <f aca="false">IF(基本情報入力シート!R149="","",基本情報入力シート!R149)</f>
        <v/>
      </c>
      <c r="N106" s="652" t="str">
        <f aca="false">IF(基本情報入力シート!W149="","",基本情報入力シート!W149)</f>
        <v/>
      </c>
      <c r="O106" s="650" t="str">
        <f aca="false">IF(基本情報入力シート!X149="","",基本情報入力シート!X149)</f>
        <v/>
      </c>
      <c r="P106" s="653" t="str">
        <f aca="false">IF(基本情報入力シート!Y149="","",基本情報入力シート!Y149)</f>
        <v/>
      </c>
      <c r="Q106" s="654" t="str">
        <f aca="false">IF(基本情報入力シート!Z149="","",基本情報入力シート!Z149)</f>
        <v/>
      </c>
      <c r="R106" s="655" t="str">
        <f aca="false">IF(基本情報入力シート!AA149="","",基本情報入力シート!AA149)</f>
        <v/>
      </c>
      <c r="S106" s="656"/>
      <c r="T106" s="657"/>
      <c r="U106" s="658" t="e">
        <f aca="false">IF(P106="","",VLOOKUP(P106,))</f>
        <v>#N/A</v>
      </c>
      <c r="V106" s="87" t="s">
        <v>98</v>
      </c>
      <c r="W106" s="659"/>
      <c r="X106" s="88" t="s">
        <v>129</v>
      </c>
      <c r="Y106" s="659"/>
      <c r="Z106" s="660" t="s">
        <v>375</v>
      </c>
      <c r="AA106" s="661"/>
      <c r="AB106" s="88" t="s">
        <v>129</v>
      </c>
      <c r="AC106" s="661"/>
      <c r="AD106" s="88" t="s">
        <v>130</v>
      </c>
      <c r="AE106" s="662" t="s">
        <v>141</v>
      </c>
      <c r="AF106" s="663" t="str">
        <f aca="false">IF(W106&gt;=1,(AA106*12+AC106)-(W106*12+Y106)+1,"")</f>
        <v/>
      </c>
      <c r="AG106" s="89" t="s">
        <v>376</v>
      </c>
      <c r="AH106" s="664" t="str">
        <f aca="false">IFERROR(ROUNDDOWN(ROUND(Q106*U106,0)*R106,0)*AF106,"")</f>
        <v/>
      </c>
    </row>
    <row r="107" customFormat="false" ht="36.75" hidden="false" customHeight="true" outlineLevel="0" collapsed="false">
      <c r="A107" s="650" t="n">
        <f aca="false">A106+1</f>
        <v>97</v>
      </c>
      <c r="B107" s="651" t="str">
        <f aca="false">IF(基本情報入力シート!C150="","",基本情報入力シート!C150)</f>
        <v/>
      </c>
      <c r="C107" s="651"/>
      <c r="D107" s="651"/>
      <c r="E107" s="651"/>
      <c r="F107" s="651"/>
      <c r="G107" s="651"/>
      <c r="H107" s="651"/>
      <c r="I107" s="651"/>
      <c r="J107" s="651"/>
      <c r="K107" s="651"/>
      <c r="L107" s="652" t="str">
        <f aca="false">IF(基本情報入力シート!M150="","",基本情報入力シート!M150)</f>
        <v/>
      </c>
      <c r="M107" s="652" t="str">
        <f aca="false">IF(基本情報入力シート!R150="","",基本情報入力シート!R150)</f>
        <v/>
      </c>
      <c r="N107" s="652" t="str">
        <f aca="false">IF(基本情報入力シート!W150="","",基本情報入力シート!W150)</f>
        <v/>
      </c>
      <c r="O107" s="650" t="str">
        <f aca="false">IF(基本情報入力シート!X150="","",基本情報入力シート!X150)</f>
        <v/>
      </c>
      <c r="P107" s="653" t="str">
        <f aca="false">IF(基本情報入力シート!Y150="","",基本情報入力シート!Y150)</f>
        <v/>
      </c>
      <c r="Q107" s="654" t="str">
        <f aca="false">IF(基本情報入力シート!Z150="","",基本情報入力シート!Z150)</f>
        <v/>
      </c>
      <c r="R107" s="655" t="str">
        <f aca="false">IF(基本情報入力シート!AA150="","",基本情報入力シート!AA150)</f>
        <v/>
      </c>
      <c r="S107" s="656"/>
      <c r="T107" s="657"/>
      <c r="U107" s="658" t="e">
        <f aca="false">IF(P107="","",VLOOKUP(P107,))</f>
        <v>#N/A</v>
      </c>
      <c r="V107" s="87" t="s">
        <v>98</v>
      </c>
      <c r="W107" s="659"/>
      <c r="X107" s="88" t="s">
        <v>129</v>
      </c>
      <c r="Y107" s="659"/>
      <c r="Z107" s="660" t="s">
        <v>375</v>
      </c>
      <c r="AA107" s="661"/>
      <c r="AB107" s="88" t="s">
        <v>129</v>
      </c>
      <c r="AC107" s="661"/>
      <c r="AD107" s="88" t="s">
        <v>130</v>
      </c>
      <c r="AE107" s="662" t="s">
        <v>141</v>
      </c>
      <c r="AF107" s="663" t="str">
        <f aca="false">IF(W107&gt;=1,(AA107*12+AC107)-(W107*12+Y107)+1,"")</f>
        <v/>
      </c>
      <c r="AG107" s="89" t="s">
        <v>376</v>
      </c>
      <c r="AH107" s="664" t="str">
        <f aca="false">IFERROR(ROUNDDOWN(ROUND(Q107*U107,0)*R107,0)*AF107,"")</f>
        <v/>
      </c>
    </row>
    <row r="108" customFormat="false" ht="36.75" hidden="false" customHeight="true" outlineLevel="0" collapsed="false">
      <c r="A108" s="650" t="n">
        <f aca="false">A107+1</f>
        <v>98</v>
      </c>
      <c r="B108" s="651" t="str">
        <f aca="false">IF(基本情報入力シート!C151="","",基本情報入力シート!C151)</f>
        <v/>
      </c>
      <c r="C108" s="651"/>
      <c r="D108" s="651"/>
      <c r="E108" s="651"/>
      <c r="F108" s="651"/>
      <c r="G108" s="651"/>
      <c r="H108" s="651"/>
      <c r="I108" s="651"/>
      <c r="J108" s="651"/>
      <c r="K108" s="651"/>
      <c r="L108" s="652" t="str">
        <f aca="false">IF(基本情報入力シート!M151="","",基本情報入力シート!M151)</f>
        <v/>
      </c>
      <c r="M108" s="652" t="str">
        <f aca="false">IF(基本情報入力シート!R151="","",基本情報入力シート!R151)</f>
        <v/>
      </c>
      <c r="N108" s="652" t="str">
        <f aca="false">IF(基本情報入力シート!W151="","",基本情報入力シート!W151)</f>
        <v/>
      </c>
      <c r="O108" s="650" t="str">
        <f aca="false">IF(基本情報入力シート!X151="","",基本情報入力シート!X151)</f>
        <v/>
      </c>
      <c r="P108" s="653" t="str">
        <f aca="false">IF(基本情報入力シート!Y151="","",基本情報入力シート!Y151)</f>
        <v/>
      </c>
      <c r="Q108" s="654" t="str">
        <f aca="false">IF(基本情報入力シート!Z151="","",基本情報入力シート!Z151)</f>
        <v/>
      </c>
      <c r="R108" s="655" t="str">
        <f aca="false">IF(基本情報入力シート!AA151="","",基本情報入力シート!AA151)</f>
        <v/>
      </c>
      <c r="S108" s="656"/>
      <c r="T108" s="657"/>
      <c r="U108" s="658" t="e">
        <f aca="false">IF(P108="","",VLOOKUP(P108,))</f>
        <v>#N/A</v>
      </c>
      <c r="V108" s="87" t="s">
        <v>98</v>
      </c>
      <c r="W108" s="659"/>
      <c r="X108" s="88" t="s">
        <v>129</v>
      </c>
      <c r="Y108" s="659"/>
      <c r="Z108" s="660" t="s">
        <v>375</v>
      </c>
      <c r="AA108" s="661"/>
      <c r="AB108" s="88" t="s">
        <v>129</v>
      </c>
      <c r="AC108" s="661"/>
      <c r="AD108" s="88" t="s">
        <v>130</v>
      </c>
      <c r="AE108" s="662" t="s">
        <v>141</v>
      </c>
      <c r="AF108" s="663" t="str">
        <f aca="false">IF(W108&gt;=1,(AA108*12+AC108)-(W108*12+Y108)+1,"")</f>
        <v/>
      </c>
      <c r="AG108" s="89" t="s">
        <v>376</v>
      </c>
      <c r="AH108" s="664" t="str">
        <f aca="false">IFERROR(ROUNDDOWN(ROUND(Q108*U108,0)*R108,0)*AF108,"")</f>
        <v/>
      </c>
    </row>
    <row r="109" customFormat="false" ht="36.75" hidden="false" customHeight="true" outlineLevel="0" collapsed="false">
      <c r="A109" s="650" t="n">
        <f aca="false">A108+1</f>
        <v>99</v>
      </c>
      <c r="B109" s="651" t="str">
        <f aca="false">IF(基本情報入力シート!C152="","",基本情報入力シート!C152)</f>
        <v/>
      </c>
      <c r="C109" s="651"/>
      <c r="D109" s="651"/>
      <c r="E109" s="651"/>
      <c r="F109" s="651"/>
      <c r="G109" s="651"/>
      <c r="H109" s="651"/>
      <c r="I109" s="651"/>
      <c r="J109" s="651"/>
      <c r="K109" s="651"/>
      <c r="L109" s="652" t="str">
        <f aca="false">IF(基本情報入力シート!M152="","",基本情報入力シート!M152)</f>
        <v/>
      </c>
      <c r="M109" s="652" t="str">
        <f aca="false">IF(基本情報入力シート!R152="","",基本情報入力シート!R152)</f>
        <v/>
      </c>
      <c r="N109" s="652" t="str">
        <f aca="false">IF(基本情報入力シート!W152="","",基本情報入力シート!W152)</f>
        <v/>
      </c>
      <c r="O109" s="650" t="str">
        <f aca="false">IF(基本情報入力シート!X152="","",基本情報入力シート!X152)</f>
        <v/>
      </c>
      <c r="P109" s="653" t="str">
        <f aca="false">IF(基本情報入力シート!Y152="","",基本情報入力シート!Y152)</f>
        <v/>
      </c>
      <c r="Q109" s="654" t="str">
        <f aca="false">IF(基本情報入力シート!Z152="","",基本情報入力シート!Z152)</f>
        <v/>
      </c>
      <c r="R109" s="655" t="str">
        <f aca="false">IF(基本情報入力シート!AA152="","",基本情報入力シート!AA152)</f>
        <v/>
      </c>
      <c r="S109" s="656"/>
      <c r="T109" s="657"/>
      <c r="U109" s="658" t="e">
        <f aca="false">IF(P109="","",VLOOKUP(P109,))</f>
        <v>#N/A</v>
      </c>
      <c r="V109" s="87" t="s">
        <v>98</v>
      </c>
      <c r="W109" s="659"/>
      <c r="X109" s="88" t="s">
        <v>129</v>
      </c>
      <c r="Y109" s="659"/>
      <c r="Z109" s="660" t="s">
        <v>375</v>
      </c>
      <c r="AA109" s="661"/>
      <c r="AB109" s="88" t="s">
        <v>129</v>
      </c>
      <c r="AC109" s="661"/>
      <c r="AD109" s="88" t="s">
        <v>130</v>
      </c>
      <c r="AE109" s="662" t="s">
        <v>141</v>
      </c>
      <c r="AF109" s="663" t="str">
        <f aca="false">IF(W109&gt;=1,(AA109*12+AC109)-(W109*12+Y109)+1,"")</f>
        <v/>
      </c>
      <c r="AG109" s="89" t="s">
        <v>376</v>
      </c>
      <c r="AH109" s="664" t="str">
        <f aca="false">IFERROR(ROUNDDOWN(ROUND(Q109*U109,0)*R109,0)*AF109,"")</f>
        <v/>
      </c>
    </row>
    <row r="110" customFormat="false" ht="36.75" hidden="false" customHeight="true" outlineLevel="0" collapsed="false">
      <c r="A110" s="665" t="n">
        <f aca="false">A109+1</f>
        <v>100</v>
      </c>
      <c r="B110" s="651" t="str">
        <f aca="false">IF(基本情報入力シート!C153="","",基本情報入力シート!C153)</f>
        <v/>
      </c>
      <c r="C110" s="651"/>
      <c r="D110" s="651"/>
      <c r="E110" s="651"/>
      <c r="F110" s="651"/>
      <c r="G110" s="651"/>
      <c r="H110" s="651"/>
      <c r="I110" s="651"/>
      <c r="J110" s="651"/>
      <c r="K110" s="651"/>
      <c r="L110" s="652" t="str">
        <f aca="false">IF(基本情報入力シート!M153="","",基本情報入力シート!M153)</f>
        <v/>
      </c>
      <c r="M110" s="652" t="str">
        <f aca="false">IF(基本情報入力シート!R153="","",基本情報入力シート!R153)</f>
        <v/>
      </c>
      <c r="N110" s="652" t="str">
        <f aca="false">IF(基本情報入力シート!W153="","",基本情報入力シート!W153)</f>
        <v/>
      </c>
      <c r="O110" s="650" t="str">
        <f aca="false">IF(基本情報入力シート!X153="","",基本情報入力シート!X153)</f>
        <v/>
      </c>
      <c r="P110" s="653" t="str">
        <f aca="false">IF(基本情報入力シート!Y153="","",基本情報入力シート!Y153)</f>
        <v/>
      </c>
      <c r="Q110" s="654" t="str">
        <f aca="false">IF(基本情報入力シート!Z153="","",基本情報入力シート!Z153)</f>
        <v/>
      </c>
      <c r="R110" s="655" t="str">
        <f aca="false">IF(基本情報入力シート!AA153="","",基本情報入力シート!AA153)</f>
        <v/>
      </c>
      <c r="S110" s="666"/>
      <c r="T110" s="667"/>
      <c r="U110" s="668" t="e">
        <f aca="false">IF(P110="","",VLOOKUP(P110,))</f>
        <v>#N/A</v>
      </c>
      <c r="V110" s="669" t="s">
        <v>98</v>
      </c>
      <c r="W110" s="670"/>
      <c r="X110" s="671" t="s">
        <v>129</v>
      </c>
      <c r="Y110" s="670"/>
      <c r="Z110" s="672" t="s">
        <v>375</v>
      </c>
      <c r="AA110" s="673"/>
      <c r="AB110" s="671" t="s">
        <v>129</v>
      </c>
      <c r="AC110" s="673"/>
      <c r="AD110" s="671" t="s">
        <v>130</v>
      </c>
      <c r="AE110" s="674" t="s">
        <v>141</v>
      </c>
      <c r="AF110" s="675" t="str">
        <f aca="false">IF(W110&gt;=1,(AA110*12+AC110)-(W110*12+Y110)+1,"")</f>
        <v/>
      </c>
      <c r="AG110" s="676" t="s">
        <v>376</v>
      </c>
      <c r="AH110" s="664" t="str">
        <f aca="false">IFERROR(ROUNDDOWN(ROUND(Q110*U110,0)*R110,0)*AF110,"")</f>
        <v/>
      </c>
    </row>
  </sheetData>
  <sheetProtection sheet="true" objects="true" scenarios="true" formatCells="false" formatColumns="false" formatRows="false" sort="false" autoFilter="false"/>
  <autoFilter ref="L10:AH10"/>
  <mergeCells count="115">
    <mergeCell ref="A3:C3"/>
    <mergeCell ref="D3:O3"/>
    <mergeCell ref="A5:N5"/>
    <mergeCell ref="A7:A9"/>
    <mergeCell ref="B7:K9"/>
    <mergeCell ref="L7:L9"/>
    <mergeCell ref="O7:O9"/>
    <mergeCell ref="P7:P9"/>
    <mergeCell ref="Q7:Q9"/>
    <mergeCell ref="R7:R9"/>
    <mergeCell ref="S8:S9"/>
    <mergeCell ref="T8:T9"/>
    <mergeCell ref="U8:U9"/>
    <mergeCell ref="V8:AG9"/>
    <mergeCell ref="AH8:AH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W11:W110 Y11:Y110 AA11:AA110 AC11:AC110" type="none">
      <formula1>0</formula1>
      <formula2>0</formula2>
    </dataValidation>
    <dataValidation allowBlank="true" operator="between" showDropDown="false" showErrorMessage="true" showInputMessage="true" sqref="T11:T110" type="list">
      <formula1>"加算Ⅰ,加算Ⅱ,加算Ⅲ"</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U114"/>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Q23" activeCellId="0" sqref="Q23"/>
    </sheetView>
  </sheetViews>
  <sheetFormatPr defaultRowHeight="13.2" outlineLevelRow="0" outlineLevelCol="0"/>
  <cols>
    <col collapsed="false" customWidth="true" hidden="false" outlineLevel="0" max="1" min="1" style="0" width="3.78"/>
    <col collapsed="false" customWidth="true" hidden="false" outlineLevel="0" max="11" min="2" style="0" width="2.66"/>
    <col collapsed="false" customWidth="true" hidden="false" outlineLevel="0" max="12" min="12" style="0" width="22.44"/>
    <col collapsed="false" customWidth="true" hidden="false" outlineLevel="0" max="13" min="13" style="0" width="11.88"/>
    <col collapsed="false" customWidth="true" hidden="false" outlineLevel="0" max="14" min="14" style="0" width="12.66"/>
    <col collapsed="false" customWidth="true" hidden="false" outlineLevel="0" max="16" min="15" style="0" width="31.21"/>
    <col collapsed="false" customWidth="true" hidden="false" outlineLevel="0" max="17" min="17" style="0" width="10.66"/>
    <col collapsed="false" customWidth="true" hidden="false" outlineLevel="0" max="18" min="18" style="0" width="10"/>
    <col collapsed="false" customWidth="true" hidden="false" outlineLevel="0" max="20" min="19" style="0" width="13.66"/>
    <col collapsed="false" customWidth="true" hidden="false" outlineLevel="0" max="21" min="21" style="0" width="6.78"/>
    <col collapsed="false" customWidth="true" hidden="false" outlineLevel="0" max="22" min="22" style="0" width="31.44"/>
    <col collapsed="false" customWidth="true" hidden="false" outlineLevel="0" max="23" min="23" style="0" width="4.78"/>
    <col collapsed="false" customWidth="true" hidden="false" outlineLevel="0" max="24" min="24" style="0" width="3.66"/>
    <col collapsed="false" customWidth="true" hidden="false" outlineLevel="0" max="25" min="25" style="0" width="3.11"/>
    <col collapsed="false" customWidth="true" hidden="false" outlineLevel="0" max="26" min="26" style="0" width="3.66"/>
    <col collapsed="false" customWidth="true" hidden="false" outlineLevel="0" max="27" min="27" style="0" width="8"/>
    <col collapsed="false" customWidth="true" hidden="false" outlineLevel="0" max="28" min="28" style="0" width="3.66"/>
    <col collapsed="false" customWidth="true" hidden="false" outlineLevel="0" max="29" min="29" style="0" width="3.11"/>
    <col collapsed="false" customWidth="true" hidden="false" outlineLevel="0" max="30" min="30" style="0" width="3.66"/>
    <col collapsed="false" customWidth="true" hidden="false" outlineLevel="0" max="32" min="31" style="0" width="3.11"/>
    <col collapsed="false" customWidth="true" hidden="false" outlineLevel="0" max="33" min="33" style="0" width="3.45"/>
    <col collapsed="false" customWidth="true" hidden="false" outlineLevel="0" max="34" min="34" style="0" width="5.88"/>
    <col collapsed="false" customWidth="true" hidden="false" outlineLevel="0" max="35" min="35" style="0" width="16"/>
    <col collapsed="false" customWidth="true" hidden="false" outlineLevel="0" max="36" min="36" style="0" width="2.44"/>
    <col collapsed="false" customWidth="true" hidden="false" outlineLevel="0" max="37" min="37" style="0" width="6.11"/>
    <col collapsed="false" customWidth="true" hidden="false" outlineLevel="0" max="47" min="38" style="0" width="8.33"/>
    <col collapsed="false" customWidth="true" hidden="false" outlineLevel="0" max="1025" min="48" style="0" width="2.44"/>
  </cols>
  <sheetData>
    <row r="1" customFormat="false" ht="21" hidden="false" customHeight="true" outlineLevel="0" collapsed="false">
      <c r="A1" s="74" t="s">
        <v>379</v>
      </c>
      <c r="B1" s="4"/>
      <c r="C1" s="4"/>
      <c r="D1" s="4"/>
      <c r="E1" s="4"/>
      <c r="F1" s="4"/>
      <c r="G1" s="4"/>
      <c r="H1" s="74" t="s">
        <v>380</v>
      </c>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customFormat="false" ht="21" hidden="false" customHeight="true" outlineLevel="0" collapsed="false">
      <c r="A2" s="4"/>
      <c r="B2" s="74"/>
      <c r="C2" s="74"/>
      <c r="D2" s="74"/>
      <c r="E2" s="74"/>
      <c r="F2" s="74"/>
      <c r="G2" s="74"/>
      <c r="H2" s="74"/>
      <c r="I2" s="74"/>
      <c r="J2" s="74"/>
      <c r="K2" s="74"/>
      <c r="L2" s="74"/>
      <c r="M2" s="74"/>
      <c r="N2" s="74"/>
      <c r="O2" s="74"/>
      <c r="P2" s="74"/>
      <c r="Q2" s="4"/>
      <c r="R2" s="4"/>
      <c r="S2" s="4"/>
      <c r="T2" s="4"/>
      <c r="U2" s="4"/>
      <c r="V2" s="4"/>
      <c r="W2" s="4"/>
      <c r="X2" s="74"/>
      <c r="Y2" s="74"/>
      <c r="Z2" s="74"/>
      <c r="AA2" s="4"/>
      <c r="AB2" s="4"/>
      <c r="AC2" s="4"/>
      <c r="AD2" s="4"/>
      <c r="AE2" s="608"/>
      <c r="AF2" s="608"/>
      <c r="AG2" s="608"/>
      <c r="AH2" s="608"/>
      <c r="AI2" s="608"/>
      <c r="AJ2" s="4"/>
      <c r="AK2" s="4"/>
      <c r="AL2" s="4"/>
      <c r="AM2" s="4"/>
      <c r="AN2" s="4"/>
      <c r="AO2" s="4"/>
      <c r="AP2" s="4"/>
      <c r="AQ2" s="4"/>
      <c r="AR2" s="4"/>
      <c r="AS2" s="4"/>
      <c r="AT2" s="4"/>
      <c r="AU2" s="4"/>
    </row>
    <row r="3" customFormat="false" ht="27" hidden="false" customHeight="true" outlineLevel="0" collapsed="false">
      <c r="A3" s="609" t="s">
        <v>12</v>
      </c>
      <c r="B3" s="609"/>
      <c r="C3" s="609"/>
      <c r="D3" s="610" t="str">
        <f aca="false">IF(基本情報入力シート!M38="","",基本情報入力シート!M38)</f>
        <v>○○ケアサービス</v>
      </c>
      <c r="E3" s="610"/>
      <c r="F3" s="610"/>
      <c r="G3" s="610"/>
      <c r="H3" s="610"/>
      <c r="I3" s="610"/>
      <c r="J3" s="610"/>
      <c r="K3" s="610"/>
      <c r="L3" s="610"/>
      <c r="M3" s="610"/>
      <c r="N3" s="610"/>
      <c r="O3" s="610"/>
      <c r="P3" s="3"/>
      <c r="Q3" s="611"/>
      <c r="R3" s="611"/>
      <c r="S3" s="4"/>
      <c r="T3" s="4"/>
      <c r="U3" s="4"/>
      <c r="V3" s="4"/>
      <c r="W3" s="611"/>
      <c r="X3" s="611"/>
      <c r="Y3" s="611"/>
      <c r="Z3" s="611"/>
      <c r="AA3" s="4"/>
      <c r="AB3" s="4"/>
      <c r="AC3" s="4"/>
      <c r="AD3" s="4"/>
      <c r="AE3" s="4"/>
      <c r="AF3" s="4"/>
      <c r="AG3" s="4"/>
      <c r="AH3" s="4"/>
      <c r="AI3" s="4"/>
      <c r="AJ3" s="4"/>
      <c r="AK3" s="4"/>
      <c r="AL3" s="4"/>
      <c r="AM3" s="4"/>
      <c r="AN3" s="4"/>
      <c r="AO3" s="4"/>
      <c r="AP3" s="4"/>
      <c r="AQ3" s="4"/>
      <c r="AR3" s="4"/>
      <c r="AS3" s="4"/>
      <c r="AT3" s="4"/>
      <c r="AU3" s="4"/>
    </row>
    <row r="4" customFormat="false" ht="21" hidden="false" customHeight="true" outlineLevel="0" collapsed="false">
      <c r="A4" s="612"/>
      <c r="B4" s="612"/>
      <c r="C4" s="612"/>
      <c r="D4" s="613"/>
      <c r="E4" s="613"/>
      <c r="F4" s="613"/>
      <c r="G4" s="613"/>
      <c r="H4" s="613"/>
      <c r="I4" s="613"/>
      <c r="J4" s="613"/>
      <c r="K4" s="613"/>
      <c r="L4" s="613"/>
      <c r="M4" s="613"/>
      <c r="N4" s="613"/>
      <c r="O4" s="613"/>
      <c r="P4" s="613"/>
      <c r="Q4" s="611"/>
      <c r="R4" s="611"/>
      <c r="S4" s="4"/>
      <c r="T4" s="4"/>
      <c r="U4" s="4"/>
      <c r="V4" s="4"/>
      <c r="W4" s="611"/>
      <c r="X4" s="611"/>
      <c r="Y4" s="611"/>
      <c r="Z4" s="611"/>
      <c r="AA4" s="4"/>
      <c r="AB4" s="4"/>
      <c r="AC4" s="4"/>
      <c r="AD4" s="4"/>
      <c r="AE4" s="4"/>
      <c r="AF4" s="4"/>
      <c r="AG4" s="4"/>
      <c r="AH4" s="4"/>
      <c r="AI4" s="4"/>
      <c r="AJ4" s="4"/>
      <c r="AK4" s="4"/>
      <c r="AL4" s="4"/>
      <c r="AM4" s="4"/>
      <c r="AN4" s="4"/>
      <c r="AO4" s="4"/>
      <c r="AP4" s="4"/>
      <c r="AQ4" s="4"/>
      <c r="AR4" s="4"/>
      <c r="AS4" s="4"/>
      <c r="AT4" s="4"/>
      <c r="AU4" s="4"/>
    </row>
    <row r="5" customFormat="false" ht="27" hidden="false" customHeight="true" outlineLevel="0" collapsed="false">
      <c r="A5" s="677" t="s">
        <v>381</v>
      </c>
      <c r="B5" s="678"/>
      <c r="C5" s="678"/>
      <c r="D5" s="679"/>
      <c r="E5" s="679"/>
      <c r="F5" s="679"/>
      <c r="G5" s="679"/>
      <c r="H5" s="679"/>
      <c r="I5" s="679"/>
      <c r="J5" s="679"/>
      <c r="K5" s="679"/>
      <c r="L5" s="679"/>
      <c r="M5" s="679"/>
      <c r="N5" s="679"/>
      <c r="O5" s="680" t="n">
        <f aca="false">IF((SUM(AI11:AI110))=0,"",SUM(AI11:AI110))</f>
        <v>9363828</v>
      </c>
      <c r="P5" s="613"/>
      <c r="Q5" s="4"/>
      <c r="R5" s="611"/>
      <c r="S5" s="4"/>
      <c r="T5" s="4"/>
      <c r="U5" s="4"/>
      <c r="V5" s="4"/>
      <c r="W5" s="611"/>
      <c r="X5" s="611"/>
      <c r="Y5" s="611"/>
      <c r="Z5" s="611"/>
      <c r="AA5" s="4"/>
      <c r="AB5" s="4"/>
      <c r="AC5" s="4"/>
      <c r="AD5" s="4"/>
      <c r="AE5" s="4"/>
      <c r="AF5" s="4"/>
      <c r="AG5" s="4"/>
      <c r="AH5" s="4"/>
      <c r="AI5" s="4"/>
      <c r="AJ5" s="4"/>
      <c r="AK5" s="4"/>
      <c r="AL5" s="4"/>
      <c r="AM5" s="4"/>
      <c r="AN5" s="4"/>
      <c r="AO5" s="4"/>
      <c r="AP5" s="4"/>
      <c r="AQ5" s="4"/>
      <c r="AR5" s="4"/>
      <c r="AS5" s="4"/>
      <c r="AT5" s="4"/>
      <c r="AU5" s="4"/>
    </row>
    <row r="6" customFormat="false" ht="21" hidden="false" customHeight="true" outlineLevel="0" collapsed="false">
      <c r="A6" s="4"/>
      <c r="B6" s="4"/>
      <c r="C6" s="4"/>
      <c r="D6" s="4"/>
      <c r="E6" s="4"/>
      <c r="F6" s="4"/>
      <c r="G6" s="4"/>
      <c r="H6" s="4"/>
      <c r="I6" s="4"/>
      <c r="J6" s="4"/>
      <c r="K6" s="4"/>
      <c r="L6" s="4"/>
      <c r="M6" s="4"/>
      <c r="N6" s="4"/>
      <c r="O6" s="4"/>
      <c r="P6" s="4"/>
      <c r="Q6" s="616"/>
      <c r="R6" s="616"/>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customFormat="false" ht="18" hidden="false" customHeight="true" outlineLevel="0" collapsed="false">
      <c r="A7" s="618"/>
      <c r="B7" s="619" t="s">
        <v>41</v>
      </c>
      <c r="C7" s="619"/>
      <c r="D7" s="619"/>
      <c r="E7" s="619"/>
      <c r="F7" s="619"/>
      <c r="G7" s="619"/>
      <c r="H7" s="619"/>
      <c r="I7" s="619"/>
      <c r="J7" s="619"/>
      <c r="K7" s="619"/>
      <c r="L7" s="619" t="s">
        <v>42</v>
      </c>
      <c r="M7" s="681" t="s">
        <v>43</v>
      </c>
      <c r="N7" s="681"/>
      <c r="O7" s="622" t="s">
        <v>44</v>
      </c>
      <c r="P7" s="623" t="s">
        <v>45</v>
      </c>
      <c r="Q7" s="624" t="s">
        <v>366</v>
      </c>
      <c r="R7" s="682" t="s">
        <v>382</v>
      </c>
      <c r="S7" s="683" t="s">
        <v>108</v>
      </c>
      <c r="T7" s="684"/>
      <c r="U7" s="684"/>
      <c r="V7" s="684"/>
      <c r="W7" s="684"/>
      <c r="X7" s="684"/>
      <c r="Y7" s="684"/>
      <c r="Z7" s="684"/>
      <c r="AA7" s="684"/>
      <c r="AB7" s="684"/>
      <c r="AC7" s="684"/>
      <c r="AD7" s="684"/>
      <c r="AE7" s="684"/>
      <c r="AF7" s="684"/>
      <c r="AG7" s="684"/>
      <c r="AH7" s="684"/>
      <c r="AI7" s="685"/>
      <c r="AJ7" s="4"/>
      <c r="AK7" s="4"/>
      <c r="AL7" s="4"/>
      <c r="AM7" s="4"/>
      <c r="AN7" s="4"/>
      <c r="AO7" s="4"/>
      <c r="AP7" s="4"/>
      <c r="AQ7" s="4"/>
      <c r="AR7" s="4"/>
      <c r="AS7" s="4"/>
      <c r="AT7" s="4"/>
      <c r="AU7" s="4"/>
    </row>
    <row r="8" customFormat="false" ht="13.5" hidden="false" customHeight="true" outlineLevel="0" collapsed="false">
      <c r="A8" s="618"/>
      <c r="B8" s="619"/>
      <c r="C8" s="619"/>
      <c r="D8" s="619"/>
      <c r="E8" s="619"/>
      <c r="F8" s="619"/>
      <c r="G8" s="619"/>
      <c r="H8" s="619"/>
      <c r="I8" s="619"/>
      <c r="J8" s="619"/>
      <c r="K8" s="619"/>
      <c r="L8" s="619"/>
      <c r="M8" s="681"/>
      <c r="N8" s="681"/>
      <c r="O8" s="622"/>
      <c r="P8" s="623"/>
      <c r="Q8" s="624"/>
      <c r="R8" s="682"/>
      <c r="S8" s="631" t="s">
        <v>383</v>
      </c>
      <c r="T8" s="632" t="s">
        <v>384</v>
      </c>
      <c r="U8" s="633" t="s">
        <v>385</v>
      </c>
      <c r="V8" s="686" t="s">
        <v>386</v>
      </c>
      <c r="W8" s="682" t="s">
        <v>387</v>
      </c>
      <c r="X8" s="682"/>
      <c r="Y8" s="682"/>
      <c r="Z8" s="682"/>
      <c r="AA8" s="682"/>
      <c r="AB8" s="682"/>
      <c r="AC8" s="682"/>
      <c r="AD8" s="682"/>
      <c r="AE8" s="682"/>
      <c r="AF8" s="682"/>
      <c r="AG8" s="682"/>
      <c r="AH8" s="682"/>
      <c r="AI8" s="634" t="s">
        <v>388</v>
      </c>
      <c r="AJ8" s="4"/>
      <c r="AK8" s="4"/>
      <c r="AL8" s="4"/>
      <c r="AM8" s="4"/>
      <c r="AN8" s="4"/>
      <c r="AO8" s="4"/>
      <c r="AP8" s="4"/>
      <c r="AQ8" s="4"/>
      <c r="AR8" s="4"/>
      <c r="AS8" s="4"/>
      <c r="AT8" s="4"/>
      <c r="AU8" s="4"/>
    </row>
    <row r="9" customFormat="false" ht="120" hidden="false" customHeight="true" outlineLevel="0" collapsed="false">
      <c r="A9" s="618"/>
      <c r="B9" s="619"/>
      <c r="C9" s="619"/>
      <c r="D9" s="619"/>
      <c r="E9" s="619"/>
      <c r="F9" s="619"/>
      <c r="G9" s="619"/>
      <c r="H9" s="619"/>
      <c r="I9" s="619"/>
      <c r="J9" s="619"/>
      <c r="K9" s="619"/>
      <c r="L9" s="619"/>
      <c r="M9" s="635" t="s">
        <v>48</v>
      </c>
      <c r="N9" s="635" t="s">
        <v>49</v>
      </c>
      <c r="O9" s="622"/>
      <c r="P9" s="623"/>
      <c r="Q9" s="624"/>
      <c r="R9" s="682"/>
      <c r="S9" s="631"/>
      <c r="T9" s="632"/>
      <c r="U9" s="633"/>
      <c r="V9" s="686"/>
      <c r="W9" s="682"/>
      <c r="X9" s="682"/>
      <c r="Y9" s="682"/>
      <c r="Z9" s="682"/>
      <c r="AA9" s="682"/>
      <c r="AB9" s="682"/>
      <c r="AC9" s="682"/>
      <c r="AD9" s="682"/>
      <c r="AE9" s="682"/>
      <c r="AF9" s="682"/>
      <c r="AG9" s="682"/>
      <c r="AH9" s="682"/>
      <c r="AI9" s="634"/>
      <c r="AJ9" s="4"/>
      <c r="AK9" s="4"/>
      <c r="AL9" s="4"/>
      <c r="AM9" s="4"/>
      <c r="AN9" s="4"/>
      <c r="AO9" s="4"/>
      <c r="AP9" s="4"/>
      <c r="AQ9" s="4"/>
      <c r="AR9" s="4"/>
      <c r="AS9" s="4"/>
      <c r="AT9" s="4"/>
      <c r="AU9" s="4"/>
    </row>
    <row r="10" customFormat="false" ht="15" hidden="false" customHeight="false" outlineLevel="0" collapsed="false">
      <c r="A10" s="636"/>
      <c r="B10" s="637"/>
      <c r="C10" s="638"/>
      <c r="D10" s="638"/>
      <c r="E10" s="638"/>
      <c r="F10" s="638"/>
      <c r="G10" s="638"/>
      <c r="H10" s="638"/>
      <c r="I10" s="638"/>
      <c r="J10" s="638"/>
      <c r="K10" s="639"/>
      <c r="L10" s="640"/>
      <c r="M10" s="640"/>
      <c r="N10" s="640"/>
      <c r="O10" s="641"/>
      <c r="P10" s="642"/>
      <c r="Q10" s="643"/>
      <c r="R10" s="687"/>
      <c r="S10" s="631"/>
      <c r="T10" s="632"/>
      <c r="U10" s="688"/>
      <c r="V10" s="689"/>
      <c r="W10" s="648"/>
      <c r="X10" s="649"/>
      <c r="Y10" s="649"/>
      <c r="Z10" s="649"/>
      <c r="AA10" s="649"/>
      <c r="AB10" s="649"/>
      <c r="AC10" s="649"/>
      <c r="AD10" s="649"/>
      <c r="AE10" s="649"/>
      <c r="AF10" s="649"/>
      <c r="AG10" s="649"/>
      <c r="AH10" s="649"/>
      <c r="AI10" s="644"/>
      <c r="AJ10" s="4"/>
      <c r="AK10" s="4"/>
      <c r="AL10" s="4"/>
      <c r="AM10" s="4"/>
      <c r="AN10" s="4"/>
      <c r="AO10" s="4"/>
      <c r="AP10" s="4"/>
      <c r="AQ10" s="4"/>
      <c r="AR10" s="4"/>
      <c r="AS10" s="4"/>
      <c r="AT10" s="4"/>
      <c r="AU10" s="4"/>
    </row>
    <row r="11" customFormat="false" ht="33" hidden="false" customHeight="true" outlineLevel="0" collapsed="false">
      <c r="A11" s="650" t="n">
        <v>1</v>
      </c>
      <c r="B11" s="651" t="str">
        <f aca="false">IF(基本情報入力シート!C54="","",基本情報入力シート!C54)</f>
        <v>1334567890</v>
      </c>
      <c r="C11" s="651"/>
      <c r="D11" s="651"/>
      <c r="E11" s="651"/>
      <c r="F11" s="651"/>
      <c r="G11" s="651"/>
      <c r="H11" s="651"/>
      <c r="I11" s="651"/>
      <c r="J11" s="651"/>
      <c r="K11" s="651"/>
      <c r="L11" s="650" t="str">
        <f aca="false">IF(基本情報入力シート!M54="","",基本情報入力シート!M54)</f>
        <v>東京都</v>
      </c>
      <c r="M11" s="650" t="str">
        <f aca="false">IF(基本情報入力シート!R54="","",基本情報入力シート!R54)</f>
        <v>東京都</v>
      </c>
      <c r="N11" s="650" t="str">
        <f aca="false">IF(基本情報入力シート!W54="","",基本情報入力シート!W54)</f>
        <v>千代田区</v>
      </c>
      <c r="O11" s="650" t="str">
        <f aca="false">IF(基本情報入力シート!X54="","",基本情報入力シート!X54)</f>
        <v>介護保険事業所名称０１</v>
      </c>
      <c r="P11" s="653" t="str">
        <f aca="false">IF(基本情報入力シート!Y54="","",基本情報入力シート!Y54)</f>
        <v>訪問介護</v>
      </c>
      <c r="Q11" s="690" t="n">
        <f aca="false">IF(基本情報入力シート!Z54="","",基本情報入力シート!Z54)</f>
        <v>225000</v>
      </c>
      <c r="R11" s="691" t="n">
        <f aca="false">IF(基本情報入力シート!AA54="","",基本情報入力シート!AA54)</f>
        <v>11.4</v>
      </c>
      <c r="S11" s="692"/>
      <c r="T11" s="693"/>
      <c r="U11" s="658" t="e">
        <f aca="false">IFERROR(VLOOKUP(P11,))</f>
        <v>#N/A</v>
      </c>
      <c r="V11" s="694"/>
      <c r="W11" s="87" t="s">
        <v>98</v>
      </c>
      <c r="X11" s="695"/>
      <c r="Y11" s="88" t="s">
        <v>129</v>
      </c>
      <c r="Z11" s="695"/>
      <c r="AA11" s="88" t="s">
        <v>375</v>
      </c>
      <c r="AB11" s="695"/>
      <c r="AC11" s="88" t="s">
        <v>129</v>
      </c>
      <c r="AD11" s="695"/>
      <c r="AE11" s="88" t="s">
        <v>130</v>
      </c>
      <c r="AF11" s="662" t="s">
        <v>141</v>
      </c>
      <c r="AG11" s="662" t="str">
        <f aca="false">IF(X11&gt;=1,(AB11*12+AD11)-(X11*12+Z11)+1,"")</f>
        <v/>
      </c>
      <c r="AH11" s="662" t="s">
        <v>376</v>
      </c>
      <c r="AI11" s="664" t="str">
        <f aca="false">IFERROR(ROUNDDOWN(ROUND(Q11*U11,0)*R11,0)*AG11,"")</f>
        <v/>
      </c>
      <c r="AJ11" s="4"/>
      <c r="AK11" s="696" t="str">
        <f aca="false">IFERROR(IF(AND(T11="特定加算Ⅰ",OR(V11="",V11="-",V11="いずれも取得していない")),"☓","○"),"")</f>
        <v>○</v>
      </c>
      <c r="AL11" s="697" t="str">
        <f aca="false">IFERROR(IF(AND(T11="特定加算Ⅰ",OR(V11="",V11="-",V11="いずれも取得していない")),"！特定加算Ⅰが選択されています。該当する介護福祉士配置等要件を選択してください。",""),"")</f>
        <v/>
      </c>
      <c r="AM11" s="698"/>
      <c r="AN11" s="698"/>
      <c r="AO11" s="698"/>
      <c r="AP11" s="698"/>
      <c r="AQ11" s="698"/>
      <c r="AR11" s="698"/>
      <c r="AS11" s="698"/>
      <c r="AT11" s="698"/>
      <c r="AU11" s="699"/>
    </row>
    <row r="12" customFormat="false" ht="33" hidden="false" customHeight="true" outlineLevel="0" collapsed="false">
      <c r="A12" s="650" t="n">
        <f aca="false">A11+1</f>
        <v>2</v>
      </c>
      <c r="B12" s="651" t="n">
        <f aca="false">IF(基本情報入力シート!C55="","",基本情報入力シート!C55)</f>
        <v>1334567890</v>
      </c>
      <c r="C12" s="651"/>
      <c r="D12" s="651"/>
      <c r="E12" s="651"/>
      <c r="F12" s="651"/>
      <c r="G12" s="651"/>
      <c r="H12" s="651"/>
      <c r="I12" s="651"/>
      <c r="J12" s="651"/>
      <c r="K12" s="651"/>
      <c r="L12" s="650" t="str">
        <f aca="false">IF(基本情報入力シート!M55="","",基本情報入力シート!M55)</f>
        <v>千代田区・中央区・港区</v>
      </c>
      <c r="M12" s="650" t="str">
        <f aca="false">IF(基本情報入力シート!R55="","",基本情報入力シート!R55)</f>
        <v>東京都</v>
      </c>
      <c r="N12" s="650" t="str">
        <f aca="false">IF(基本情報入力シート!W55="","",基本情報入力シート!W55)</f>
        <v>千代田区</v>
      </c>
      <c r="O12" s="650" t="str">
        <f aca="false">IF(基本情報入力シート!X55="","",基本情報入力シート!X55)</f>
        <v>介護保険事業所名称０１</v>
      </c>
      <c r="P12" s="653" t="str">
        <f aca="false">IF(基本情報入力シート!Y55="","",基本情報入力シート!Y55)</f>
        <v>訪問型サービス（総合事業）</v>
      </c>
      <c r="Q12" s="690" t="n">
        <f aca="false">IF(基本情報入力シート!Z55="","",基本情報入力シート!Z55)</f>
        <v>95000</v>
      </c>
      <c r="R12" s="691" t="n">
        <f aca="false">IF(基本情報入力シート!AA55="","",基本情報入力シート!AA55)</f>
        <v>11.4</v>
      </c>
      <c r="S12" s="692"/>
      <c r="T12" s="693"/>
      <c r="U12" s="658" t="e">
        <f aca="false">IFERROR(VLOOKUP(P12,))</f>
        <v>#N/A</v>
      </c>
      <c r="V12" s="694"/>
      <c r="W12" s="87" t="s">
        <v>98</v>
      </c>
      <c r="X12" s="695"/>
      <c r="Y12" s="88" t="s">
        <v>129</v>
      </c>
      <c r="Z12" s="695"/>
      <c r="AA12" s="88" t="s">
        <v>375</v>
      </c>
      <c r="AB12" s="695"/>
      <c r="AC12" s="88" t="s">
        <v>129</v>
      </c>
      <c r="AD12" s="695"/>
      <c r="AE12" s="88" t="s">
        <v>130</v>
      </c>
      <c r="AF12" s="662" t="s">
        <v>141</v>
      </c>
      <c r="AG12" s="663" t="str">
        <f aca="false">IF(X12&gt;=1,(AB12*12+AD12)-(X12*12+Z12)+1,"")</f>
        <v/>
      </c>
      <c r="AH12" s="662" t="s">
        <v>376</v>
      </c>
      <c r="AI12" s="664" t="str">
        <f aca="false">IFERROR(ROUNDDOWN(ROUND(Q12*U12,0)*R12,0)*AG12,"")</f>
        <v/>
      </c>
      <c r="AJ12" s="4"/>
      <c r="AK12" s="696" t="str">
        <f aca="false">IFERROR(IF(AND(T12="特定加算Ⅰ",OR(V12="",V12="-",V12="いずれも取得していない")),"☓","○"),"")</f>
        <v>○</v>
      </c>
      <c r="AL12" s="697" t="str">
        <f aca="false">IFERROR(IF(AND(T12="特定加算Ⅰ",OR(V12="",V12="-",V12="いずれも取得していない")),"！特定加算Ⅰが選択されています。該当する介護福祉士配置等要件を選択してください。",""),"")</f>
        <v/>
      </c>
      <c r="AM12" s="698"/>
      <c r="AN12" s="698"/>
      <c r="AO12" s="698"/>
      <c r="AP12" s="698"/>
      <c r="AQ12" s="698"/>
      <c r="AR12" s="698"/>
      <c r="AS12" s="698"/>
      <c r="AT12" s="698"/>
      <c r="AU12" s="699"/>
    </row>
    <row r="13" customFormat="false" ht="33" hidden="false" customHeight="true" outlineLevel="0" collapsed="false">
      <c r="A13" s="650" t="n">
        <f aca="false">A12+1</f>
        <v>3</v>
      </c>
      <c r="B13" s="651" t="n">
        <f aca="false">IF(基本情報入力シート!C56="","",基本情報入力シート!C56)</f>
        <v>1334567891</v>
      </c>
      <c r="C13" s="651"/>
      <c r="D13" s="651"/>
      <c r="E13" s="651"/>
      <c r="F13" s="651"/>
      <c r="G13" s="651"/>
      <c r="H13" s="651"/>
      <c r="I13" s="651"/>
      <c r="J13" s="651"/>
      <c r="K13" s="651"/>
      <c r="L13" s="650" t="str">
        <f aca="false">IF(基本情報入力シート!M56="","",基本情報入力シート!M56)</f>
        <v>東京都</v>
      </c>
      <c r="M13" s="650" t="str">
        <f aca="false">IF(基本情報入力シート!R56="","",基本情報入力シート!R56)</f>
        <v>東京都</v>
      </c>
      <c r="N13" s="650" t="str">
        <f aca="false">IF(基本情報入力シート!W56="","",基本情報入力シート!W56)</f>
        <v>豊島区</v>
      </c>
      <c r="O13" s="650" t="str">
        <f aca="false">IF(基本情報入力シート!X56="","",基本情報入力シート!X56)</f>
        <v>介護保険事業所名称０２</v>
      </c>
      <c r="P13" s="653" t="str">
        <f aca="false">IF(基本情報入力シート!Y56="","",基本情報入力シート!Y56)</f>
        <v>通所介護</v>
      </c>
      <c r="Q13" s="690" t="n">
        <f aca="false">IF(基本情報入力シート!Z56="","",基本情報入力シート!Z56)</f>
        <v>385000</v>
      </c>
      <c r="R13" s="691" t="n">
        <f aca="false">IF(基本情報入力シート!AA56="","",基本情報入力シート!AA56)</f>
        <v>10.9</v>
      </c>
      <c r="S13" s="692" t="s">
        <v>389</v>
      </c>
      <c r="T13" s="693" t="s">
        <v>390</v>
      </c>
      <c r="U13" s="658" t="e">
        <f aca="false">IFERROR(VLOOKUP(P13,))</f>
        <v>#N/A</v>
      </c>
      <c r="V13" s="694" t="s">
        <v>391</v>
      </c>
      <c r="W13" s="87" t="s">
        <v>98</v>
      </c>
      <c r="X13" s="695" t="n">
        <v>5</v>
      </c>
      <c r="Y13" s="88" t="s">
        <v>129</v>
      </c>
      <c r="Z13" s="695" t="n">
        <v>4</v>
      </c>
      <c r="AA13" s="88" t="s">
        <v>375</v>
      </c>
      <c r="AB13" s="695" t="n">
        <v>6</v>
      </c>
      <c r="AC13" s="88" t="s">
        <v>129</v>
      </c>
      <c r="AD13" s="695" t="n">
        <v>3</v>
      </c>
      <c r="AE13" s="88" t="s">
        <v>130</v>
      </c>
      <c r="AF13" s="662" t="s">
        <v>141</v>
      </c>
      <c r="AG13" s="663" t="n">
        <f aca="false">IF(X13&gt;=1,(AB13*12+AD13)-(X13*12+Z13)+1,"")</f>
        <v>12</v>
      </c>
      <c r="AH13" s="662" t="s">
        <v>376</v>
      </c>
      <c r="AI13" s="664" t="str">
        <f aca="false">IFERROR(ROUNDDOWN(ROUND(Q13*U13,0)*R13,0)*AG13,"")</f>
        <v/>
      </c>
      <c r="AJ13" s="4"/>
      <c r="AK13" s="696" t="str">
        <f aca="false">IFERROR(IF(AND(T13="特定加算Ⅰ",OR(V13="",V13="-",V13="いずれも取得していない")),"☓","○"),"")</f>
        <v>○</v>
      </c>
      <c r="AL13" s="697" t="str">
        <f aca="false">IFERROR(IF(AND(T13="特定加算Ⅰ",OR(V13="",V13="-",V13="いずれも取得していない")),"！特定加算Ⅰが選択されています。該当する介護福祉士配置等要件を選択してください。",""),"")</f>
        <v/>
      </c>
      <c r="AM13" s="698"/>
      <c r="AN13" s="698"/>
      <c r="AO13" s="698"/>
      <c r="AP13" s="698"/>
      <c r="AQ13" s="698"/>
      <c r="AR13" s="698"/>
      <c r="AS13" s="698"/>
      <c r="AT13" s="698"/>
      <c r="AU13" s="699"/>
    </row>
    <row r="14" customFormat="false" ht="33" hidden="false" customHeight="true" outlineLevel="0" collapsed="false">
      <c r="A14" s="650" t="n">
        <f aca="false">A13+1</f>
        <v>4</v>
      </c>
      <c r="B14" s="651" t="n">
        <f aca="false">IF(基本情報入力シート!C57="","",基本情報入力シート!C57)</f>
        <v>1334567892</v>
      </c>
      <c r="C14" s="651"/>
      <c r="D14" s="651"/>
      <c r="E14" s="651"/>
      <c r="F14" s="651"/>
      <c r="G14" s="651"/>
      <c r="H14" s="651"/>
      <c r="I14" s="651"/>
      <c r="J14" s="651"/>
      <c r="K14" s="651"/>
      <c r="L14" s="650" t="str">
        <f aca="false">IF(基本情報入力シート!M57="","",基本情報入力シート!M57)</f>
        <v>横浜市</v>
      </c>
      <c r="M14" s="650" t="str">
        <f aca="false">IF(基本情報入力シート!R57="","",基本情報入力シート!R57)</f>
        <v>神奈川県</v>
      </c>
      <c r="N14" s="650" t="str">
        <f aca="false">IF(基本情報入力シート!W57="","",基本情報入力シート!W57)</f>
        <v>横浜市</v>
      </c>
      <c r="O14" s="650" t="str">
        <f aca="false">IF(基本情報入力シート!X57="","",基本情報入力シート!X57)</f>
        <v>介護保険事業所名称０３</v>
      </c>
      <c r="P14" s="653" t="str">
        <f aca="false">IF(基本情報入力シート!Y57="","",基本情報入力シート!Y57)</f>
        <v>（介護予防）小規模多機能型居宅介護</v>
      </c>
      <c r="Q14" s="690" t="n">
        <f aca="false">IF(基本情報入力シート!Z57="","",基本情報入力シート!Z57)</f>
        <v>425000</v>
      </c>
      <c r="R14" s="691" t="n">
        <f aca="false">IF(基本情報入力シート!AA57="","",基本情報入力シート!AA57)</f>
        <v>10.88</v>
      </c>
      <c r="S14" s="692" t="s">
        <v>373</v>
      </c>
      <c r="T14" s="693" t="s">
        <v>392</v>
      </c>
      <c r="U14" s="658" t="e">
        <f aca="false">IFERROR(VLOOKUP(P14,))</f>
        <v>#N/A</v>
      </c>
      <c r="V14" s="694" t="s">
        <v>393</v>
      </c>
      <c r="W14" s="87" t="s">
        <v>98</v>
      </c>
      <c r="X14" s="695" t="n">
        <v>5</v>
      </c>
      <c r="Y14" s="88" t="s">
        <v>129</v>
      </c>
      <c r="Z14" s="695" t="n">
        <v>4</v>
      </c>
      <c r="AA14" s="88" t="s">
        <v>375</v>
      </c>
      <c r="AB14" s="695" t="n">
        <v>6</v>
      </c>
      <c r="AC14" s="88" t="s">
        <v>129</v>
      </c>
      <c r="AD14" s="695" t="n">
        <v>3</v>
      </c>
      <c r="AE14" s="88" t="s">
        <v>130</v>
      </c>
      <c r="AF14" s="662" t="s">
        <v>141</v>
      </c>
      <c r="AG14" s="663" t="n">
        <f aca="false">IF(X14&gt;=1,(AB14*12+AD14)-(X14*12+Z14)+1,"")</f>
        <v>12</v>
      </c>
      <c r="AH14" s="662" t="s">
        <v>376</v>
      </c>
      <c r="AI14" s="664" t="str">
        <f aca="false">IFERROR(ROUNDDOWN(ROUND(Q14*U14,0)*R14,0)*AG14,"")</f>
        <v/>
      </c>
      <c r="AJ14" s="4"/>
      <c r="AK14" s="696" t="str">
        <f aca="false">IFERROR(IF(AND(T14="特定加算Ⅰ",OR(V14="",V14="-",V14="いずれも取得していない")),"☓","○"),"")</f>
        <v>○</v>
      </c>
      <c r="AL14" s="697" t="str">
        <f aca="false">IFERROR(IF(AND(T14="特定加算Ⅰ",OR(V14="",V14="-",V14="いずれも取得していない")),"！特定加算Ⅰが選択されています。該当する介護福祉士配置等要件を選択してください。",""),"")</f>
        <v/>
      </c>
      <c r="AM14" s="698"/>
      <c r="AN14" s="698"/>
      <c r="AO14" s="698"/>
      <c r="AP14" s="698"/>
      <c r="AQ14" s="698"/>
      <c r="AR14" s="698"/>
      <c r="AS14" s="698"/>
      <c r="AT14" s="698"/>
      <c r="AU14" s="699"/>
    </row>
    <row r="15" customFormat="false" ht="33" hidden="false" customHeight="true" outlineLevel="0" collapsed="false">
      <c r="A15" s="650" t="n">
        <f aca="false">A14+1</f>
        <v>5</v>
      </c>
      <c r="B15" s="651" t="n">
        <f aca="false">IF(基本情報入力シート!C58="","",基本情報入力シート!C58)</f>
        <v>1334567893</v>
      </c>
      <c r="C15" s="651"/>
      <c r="D15" s="651"/>
      <c r="E15" s="651"/>
      <c r="F15" s="651"/>
      <c r="G15" s="651"/>
      <c r="H15" s="651"/>
      <c r="I15" s="651"/>
      <c r="J15" s="651"/>
      <c r="K15" s="651"/>
      <c r="L15" s="650" t="str">
        <f aca="false">IF(基本情報入力シート!M58="","",基本情報入力シート!M58)</f>
        <v>千葉県</v>
      </c>
      <c r="M15" s="650" t="str">
        <f aca="false">IF(基本情報入力シート!R58="","",基本情報入力シート!R58)</f>
        <v>千葉県</v>
      </c>
      <c r="N15" s="650" t="str">
        <f aca="false">IF(基本情報入力シート!W58="","",基本情報入力シート!W58)</f>
        <v>千葉市</v>
      </c>
      <c r="O15" s="650" t="str">
        <f aca="false">IF(基本情報入力シート!X58="","",基本情報入力シート!X58)</f>
        <v>介護保険事業所名称０４</v>
      </c>
      <c r="P15" s="653" t="str">
        <f aca="false">IF(基本情報入力シート!Y58="","",基本情報入力シート!Y58)</f>
        <v>介護老人福祉施設</v>
      </c>
      <c r="Q15" s="690" t="n">
        <f aca="false">IF(基本情報入力シート!Z58="","",基本情報入力シート!Z58)</f>
        <v>2135000</v>
      </c>
      <c r="R15" s="691" t="n">
        <f aca="false">IF(基本情報入力シート!AA58="","",基本情報入力シート!AA58)</f>
        <v>10.68</v>
      </c>
      <c r="S15" s="692" t="s">
        <v>373</v>
      </c>
      <c r="T15" s="693" t="s">
        <v>392</v>
      </c>
      <c r="U15" s="658" t="e">
        <f aca="false">IFERROR(VLOOKUP(P15,))</f>
        <v>#N/A</v>
      </c>
      <c r="V15" s="694" t="s">
        <v>394</v>
      </c>
      <c r="W15" s="87" t="s">
        <v>98</v>
      </c>
      <c r="X15" s="695" t="n">
        <v>5</v>
      </c>
      <c r="Y15" s="88" t="s">
        <v>129</v>
      </c>
      <c r="Z15" s="695" t="n">
        <v>4</v>
      </c>
      <c r="AA15" s="88" t="s">
        <v>375</v>
      </c>
      <c r="AB15" s="695" t="n">
        <v>6</v>
      </c>
      <c r="AC15" s="88" t="s">
        <v>129</v>
      </c>
      <c r="AD15" s="695" t="n">
        <v>3</v>
      </c>
      <c r="AE15" s="88" t="s">
        <v>130</v>
      </c>
      <c r="AF15" s="662" t="s">
        <v>141</v>
      </c>
      <c r="AG15" s="663" t="n">
        <f aca="false">IF(X15&gt;=1,(AB15*12+AD15)-(X15*12+Z15)+1,"")</f>
        <v>12</v>
      </c>
      <c r="AH15" s="662" t="s">
        <v>376</v>
      </c>
      <c r="AI15" s="664" t="str">
        <f aca="false">IFERROR(ROUNDDOWN(ROUND(Q15*U15,0)*R15,0)*AG15,"")</f>
        <v/>
      </c>
      <c r="AJ15" s="4"/>
      <c r="AK15" s="696" t="str">
        <f aca="false">IFERROR(IF(AND(T15="特定加算Ⅰ",OR(V15="",V15="-",V15="いずれも取得していない")),"☓","○"),"")</f>
        <v>○</v>
      </c>
      <c r="AL15" s="697" t="str">
        <f aca="false">IFERROR(IF(AND(T15="特定加算Ⅰ",OR(V15="",V15="-",V15="いずれも取得していない")),"！特定加算Ⅰが選択されています。該当する介護福祉士配置等要件を選択してください。",""),"")</f>
        <v/>
      </c>
      <c r="AM15" s="698"/>
      <c r="AN15" s="698"/>
      <c r="AO15" s="698"/>
      <c r="AP15" s="698"/>
      <c r="AQ15" s="698"/>
      <c r="AR15" s="698"/>
      <c r="AS15" s="698"/>
      <c r="AT15" s="698"/>
      <c r="AU15" s="699"/>
    </row>
    <row r="16" customFormat="false" ht="33" hidden="false" customHeight="true" outlineLevel="0" collapsed="false">
      <c r="A16" s="650" t="n">
        <f aca="false">A15+1</f>
        <v>6</v>
      </c>
      <c r="B16" s="651" t="n">
        <f aca="false">IF(基本情報入力シート!C59="","",基本情報入力シート!C59)</f>
        <v>1334567893</v>
      </c>
      <c r="C16" s="651"/>
      <c r="D16" s="651"/>
      <c r="E16" s="651"/>
      <c r="F16" s="651"/>
      <c r="G16" s="651"/>
      <c r="H16" s="651"/>
      <c r="I16" s="651"/>
      <c r="J16" s="651"/>
      <c r="K16" s="651"/>
      <c r="L16" s="650" t="str">
        <f aca="false">IF(基本情報入力シート!M59="","",基本情報入力シート!M59)</f>
        <v>千葉県</v>
      </c>
      <c r="M16" s="650" t="str">
        <f aca="false">IF(基本情報入力シート!R59="","",基本情報入力シート!R59)</f>
        <v>千葉県</v>
      </c>
      <c r="N16" s="650" t="str">
        <f aca="false">IF(基本情報入力シート!W59="","",基本情報入力シート!W59)</f>
        <v>千葉市</v>
      </c>
      <c r="O16" s="650" t="str">
        <f aca="false">IF(基本情報入力シート!X59="","",基本情報入力シート!X59)</f>
        <v>介護保険事業所名称０４</v>
      </c>
      <c r="P16" s="653" t="str">
        <f aca="false">IF(基本情報入力シート!Y59="","",基本情報入力シート!Y59)</f>
        <v>（介護予防）短期入所生活介護</v>
      </c>
      <c r="Q16" s="690" t="n">
        <f aca="false">IF(基本情報入力シート!Z59="","",基本情報入力シート!Z59)</f>
        <v>185000</v>
      </c>
      <c r="R16" s="691" t="n">
        <f aca="false">IF(基本情報入力シート!AA59="","",基本情報入力シート!AA59)</f>
        <v>10.68</v>
      </c>
      <c r="S16" s="692" t="s">
        <v>373</v>
      </c>
      <c r="T16" s="693" t="s">
        <v>392</v>
      </c>
      <c r="U16" s="658" t="e">
        <f aca="false">IFERROR(VLOOKUP(P16,))</f>
        <v>#N/A</v>
      </c>
      <c r="V16" s="694" t="s">
        <v>394</v>
      </c>
      <c r="W16" s="87" t="s">
        <v>98</v>
      </c>
      <c r="X16" s="695" t="n">
        <v>5</v>
      </c>
      <c r="Y16" s="88" t="s">
        <v>129</v>
      </c>
      <c r="Z16" s="695" t="n">
        <v>4</v>
      </c>
      <c r="AA16" s="88" t="s">
        <v>375</v>
      </c>
      <c r="AB16" s="695" t="n">
        <v>6</v>
      </c>
      <c r="AC16" s="88" t="s">
        <v>129</v>
      </c>
      <c r="AD16" s="695" t="n">
        <v>3</v>
      </c>
      <c r="AE16" s="88" t="s">
        <v>130</v>
      </c>
      <c r="AF16" s="662" t="s">
        <v>141</v>
      </c>
      <c r="AG16" s="663" t="n">
        <f aca="false">IF(X16&gt;=1,(AB16*12+AD16)-(X16*12+Z16)+1,"")</f>
        <v>12</v>
      </c>
      <c r="AH16" s="662" t="s">
        <v>376</v>
      </c>
      <c r="AI16" s="664" t="str">
        <f aca="false">IFERROR(ROUNDDOWN(ROUND(Q16*U16,0)*R16,0)*AG16,"")</f>
        <v/>
      </c>
      <c r="AJ16" s="4"/>
      <c r="AK16" s="696" t="str">
        <f aca="false">IFERROR(IF(AND(T16="特定加算Ⅰ",OR(V16="",V16="-",V16="いずれも取得していない")),"☓","○"),"")</f>
        <v>○</v>
      </c>
      <c r="AL16" s="697" t="str">
        <f aca="false">IFERROR(IF(AND(T16="特定加算Ⅰ",OR(V16="",V16="-",V16="いずれも取得していない")),"！特定加算Ⅰが選択されています。該当する介護福祉士配置等要件を選択してください。",""),"")</f>
        <v/>
      </c>
      <c r="AM16" s="698"/>
      <c r="AN16" s="698"/>
      <c r="AO16" s="698"/>
      <c r="AP16" s="698"/>
      <c r="AQ16" s="698"/>
      <c r="AR16" s="698"/>
      <c r="AS16" s="698"/>
      <c r="AT16" s="698"/>
      <c r="AU16" s="699"/>
    </row>
    <row r="17" customFormat="false" ht="33" hidden="false" customHeight="true" outlineLevel="0" collapsed="false">
      <c r="A17" s="650" t="n">
        <f aca="false">A16+1</f>
        <v>7</v>
      </c>
      <c r="B17" s="651" t="str">
        <f aca="false">IF(基本情報入力シート!C60="","",基本情報入力シート!C60)</f>
        <v/>
      </c>
      <c r="C17" s="651"/>
      <c r="D17" s="651"/>
      <c r="E17" s="651"/>
      <c r="F17" s="651"/>
      <c r="G17" s="651"/>
      <c r="H17" s="651"/>
      <c r="I17" s="651"/>
      <c r="J17" s="651"/>
      <c r="K17" s="651"/>
      <c r="L17" s="650" t="str">
        <f aca="false">IF(基本情報入力シート!M60="","",基本情報入力シート!M60)</f>
        <v/>
      </c>
      <c r="M17" s="650" t="str">
        <f aca="false">IF(基本情報入力シート!R60="","",基本情報入力シート!R60)</f>
        <v/>
      </c>
      <c r="N17" s="650" t="str">
        <f aca="false">IF(基本情報入力シート!W60="","",基本情報入力シート!W60)</f>
        <v/>
      </c>
      <c r="O17" s="650" t="str">
        <f aca="false">IF(基本情報入力シート!X60="","",基本情報入力シート!X60)</f>
        <v/>
      </c>
      <c r="P17" s="653" t="str">
        <f aca="false">IF(基本情報入力シート!Y60="","",基本情報入力シート!Y60)</f>
        <v/>
      </c>
      <c r="Q17" s="690" t="str">
        <f aca="false">IF(基本情報入力シート!Z60="","",基本情報入力シート!Z60)</f>
        <v/>
      </c>
      <c r="R17" s="691" t="str">
        <f aca="false">IF(基本情報入力シート!AA60="","",基本情報入力シート!AA60)</f>
        <v/>
      </c>
      <c r="S17" s="692"/>
      <c r="T17" s="693"/>
      <c r="U17" s="658" t="e">
        <f aca="false">IFERROR(VLOOKUP(P17,))</f>
        <v>#N/A</v>
      </c>
      <c r="V17" s="694"/>
      <c r="W17" s="87" t="s">
        <v>98</v>
      </c>
      <c r="X17" s="695"/>
      <c r="Y17" s="88" t="s">
        <v>129</v>
      </c>
      <c r="Z17" s="695"/>
      <c r="AA17" s="88" t="s">
        <v>375</v>
      </c>
      <c r="AB17" s="695"/>
      <c r="AC17" s="88" t="s">
        <v>129</v>
      </c>
      <c r="AD17" s="695"/>
      <c r="AE17" s="88" t="s">
        <v>130</v>
      </c>
      <c r="AF17" s="662" t="s">
        <v>141</v>
      </c>
      <c r="AG17" s="663" t="str">
        <f aca="false">IF(X17&gt;=1,(AB17*12+AD17)-(X17*12+Z17)+1,"")</f>
        <v/>
      </c>
      <c r="AH17" s="662" t="s">
        <v>376</v>
      </c>
      <c r="AI17" s="664" t="str">
        <f aca="false">IFERROR(ROUNDDOWN(ROUND(Q17*U17,0)*R17,0)*AG17,"")</f>
        <v/>
      </c>
      <c r="AJ17" s="4"/>
      <c r="AK17" s="696" t="str">
        <f aca="false">IFERROR(IF(AND(T17="特定加算Ⅰ",OR(V17="",V17="-",V17="いずれも取得していない")),"☓","○"),"")</f>
        <v>○</v>
      </c>
      <c r="AL17" s="697" t="str">
        <f aca="false">IFERROR(IF(AND(T17="特定加算Ⅰ",OR(V17="",V17="-",V17="いずれも取得していない")),"！特定加算Ⅰが選択されています。該当する介護福祉士配置等要件を選択してください。",""),"")</f>
        <v/>
      </c>
      <c r="AM17" s="698"/>
      <c r="AN17" s="698"/>
      <c r="AO17" s="698"/>
      <c r="AP17" s="698"/>
      <c r="AQ17" s="698"/>
      <c r="AR17" s="698"/>
      <c r="AS17" s="698"/>
      <c r="AT17" s="698"/>
      <c r="AU17" s="699"/>
    </row>
    <row r="18" customFormat="false" ht="33" hidden="false" customHeight="true" outlineLevel="0" collapsed="false">
      <c r="A18" s="650" t="n">
        <f aca="false">A17+1</f>
        <v>8</v>
      </c>
      <c r="B18" s="651" t="str">
        <f aca="false">IF(基本情報入力シート!C61="","",基本情報入力シート!C61)</f>
        <v/>
      </c>
      <c r="C18" s="651"/>
      <c r="D18" s="651"/>
      <c r="E18" s="651"/>
      <c r="F18" s="651"/>
      <c r="G18" s="651"/>
      <c r="H18" s="651"/>
      <c r="I18" s="651"/>
      <c r="J18" s="651"/>
      <c r="K18" s="651"/>
      <c r="L18" s="650" t="str">
        <f aca="false">IF(基本情報入力シート!M61="","",基本情報入力シート!M61)</f>
        <v/>
      </c>
      <c r="M18" s="650" t="str">
        <f aca="false">IF(基本情報入力シート!R61="","",基本情報入力シート!R61)</f>
        <v/>
      </c>
      <c r="N18" s="650" t="str">
        <f aca="false">IF(基本情報入力シート!W61="","",基本情報入力シート!W61)</f>
        <v/>
      </c>
      <c r="O18" s="650" t="str">
        <f aca="false">IF(基本情報入力シート!X61="","",基本情報入力シート!X61)</f>
        <v/>
      </c>
      <c r="P18" s="653" t="str">
        <f aca="false">IF(基本情報入力シート!Y61="","",基本情報入力シート!Y61)</f>
        <v/>
      </c>
      <c r="Q18" s="690" t="str">
        <f aca="false">IF(基本情報入力シート!Z61="","",基本情報入力シート!Z61)</f>
        <v/>
      </c>
      <c r="R18" s="691" t="str">
        <f aca="false">IF(基本情報入力シート!AA61="","",基本情報入力シート!AA61)</f>
        <v/>
      </c>
      <c r="S18" s="692"/>
      <c r="T18" s="693"/>
      <c r="U18" s="658" t="e">
        <f aca="false">IFERROR(VLOOKUP(P18,))</f>
        <v>#N/A</v>
      </c>
      <c r="V18" s="694"/>
      <c r="W18" s="87" t="s">
        <v>98</v>
      </c>
      <c r="X18" s="695"/>
      <c r="Y18" s="88" t="s">
        <v>129</v>
      </c>
      <c r="Z18" s="695"/>
      <c r="AA18" s="88" t="s">
        <v>375</v>
      </c>
      <c r="AB18" s="695"/>
      <c r="AC18" s="88" t="s">
        <v>129</v>
      </c>
      <c r="AD18" s="695"/>
      <c r="AE18" s="88" t="s">
        <v>130</v>
      </c>
      <c r="AF18" s="662" t="s">
        <v>141</v>
      </c>
      <c r="AG18" s="663" t="str">
        <f aca="false">IF(X18&gt;=1,(AB18*12+AD18)-(X18*12+Z18)+1,"")</f>
        <v/>
      </c>
      <c r="AH18" s="662" t="s">
        <v>376</v>
      </c>
      <c r="AI18" s="664" t="str">
        <f aca="false">IFERROR(ROUNDDOWN(ROUND(Q18*U18,0)*R18,0)*AG18,"")</f>
        <v/>
      </c>
      <c r="AJ18" s="4"/>
      <c r="AK18" s="696" t="str">
        <f aca="false">IFERROR(IF(AND(T18="特定加算Ⅰ",OR(V18="",V18="-",V18="いずれも取得していない")),"☓","○"),"")</f>
        <v>○</v>
      </c>
      <c r="AL18" s="697" t="str">
        <f aca="false">IFERROR(IF(AND(T18="特定加算Ⅰ",OR(V18="",V18="-",V18="いずれも取得していない")),"！特定加算Ⅰが選択されています。該当する介護福祉士配置等要件を選択してください。",""),"")</f>
        <v/>
      </c>
      <c r="AM18" s="698"/>
      <c r="AN18" s="698"/>
      <c r="AO18" s="698"/>
      <c r="AP18" s="698"/>
      <c r="AQ18" s="698"/>
      <c r="AR18" s="698"/>
      <c r="AS18" s="698"/>
      <c r="AT18" s="698"/>
      <c r="AU18" s="699"/>
    </row>
    <row r="19" customFormat="false" ht="33" hidden="false" customHeight="true" outlineLevel="0" collapsed="false">
      <c r="A19" s="650" t="n">
        <f aca="false">A18+1</f>
        <v>9</v>
      </c>
      <c r="B19" s="651" t="str">
        <f aca="false">IF(基本情報入力シート!C62="","",基本情報入力シート!C62)</f>
        <v/>
      </c>
      <c r="C19" s="651"/>
      <c r="D19" s="651"/>
      <c r="E19" s="651"/>
      <c r="F19" s="651"/>
      <c r="G19" s="651"/>
      <c r="H19" s="651"/>
      <c r="I19" s="651"/>
      <c r="J19" s="651"/>
      <c r="K19" s="651"/>
      <c r="L19" s="650" t="str">
        <f aca="false">IF(基本情報入力シート!M62="","",基本情報入力シート!M62)</f>
        <v/>
      </c>
      <c r="M19" s="650" t="str">
        <f aca="false">IF(基本情報入力シート!R62="","",基本情報入力シート!R62)</f>
        <v/>
      </c>
      <c r="N19" s="650" t="str">
        <f aca="false">IF(基本情報入力シート!W62="","",基本情報入力シート!W62)</f>
        <v/>
      </c>
      <c r="O19" s="650" t="str">
        <f aca="false">IF(基本情報入力シート!X62="","",基本情報入力シート!X62)</f>
        <v/>
      </c>
      <c r="P19" s="653" t="str">
        <f aca="false">IF(基本情報入力シート!Y62="","",基本情報入力シート!Y62)</f>
        <v/>
      </c>
      <c r="Q19" s="690" t="str">
        <f aca="false">IF(基本情報入力シート!Z62="","",基本情報入力シート!Z62)</f>
        <v/>
      </c>
      <c r="R19" s="691" t="str">
        <f aca="false">IF(基本情報入力シート!AA62="","",基本情報入力シート!AA62)</f>
        <v/>
      </c>
      <c r="S19" s="692"/>
      <c r="T19" s="693"/>
      <c r="U19" s="658" t="e">
        <f aca="false">IFERROR(VLOOKUP(P19,))</f>
        <v>#N/A</v>
      </c>
      <c r="V19" s="694"/>
      <c r="W19" s="87" t="s">
        <v>98</v>
      </c>
      <c r="X19" s="695"/>
      <c r="Y19" s="88" t="s">
        <v>129</v>
      </c>
      <c r="Z19" s="695"/>
      <c r="AA19" s="88" t="s">
        <v>375</v>
      </c>
      <c r="AB19" s="695"/>
      <c r="AC19" s="88" t="s">
        <v>129</v>
      </c>
      <c r="AD19" s="695"/>
      <c r="AE19" s="88" t="s">
        <v>130</v>
      </c>
      <c r="AF19" s="662" t="s">
        <v>141</v>
      </c>
      <c r="AG19" s="663" t="str">
        <f aca="false">IF(X19&gt;=1,(AB19*12+AD19)-(X19*12+Z19)+1,"")</f>
        <v/>
      </c>
      <c r="AH19" s="662" t="s">
        <v>376</v>
      </c>
      <c r="AI19" s="664" t="str">
        <f aca="false">IFERROR(ROUNDDOWN(ROUND(Q19*U19,0)*R19,0)*AG19,"")</f>
        <v/>
      </c>
      <c r="AJ19" s="4"/>
      <c r="AK19" s="696" t="str">
        <f aca="false">IFERROR(IF(AND(T19="特定加算Ⅰ",OR(V19="",V19="-",V19="いずれも取得していない")),"☓","○"),"")</f>
        <v>○</v>
      </c>
      <c r="AL19" s="697" t="str">
        <f aca="false">IFERROR(IF(AND(T19="特定加算Ⅰ",OR(V19="",V19="-",V19="いずれも取得していない")),"！特定加算Ⅰが選択されています。該当する介護福祉士配置等要件を選択してください。",""),"")</f>
        <v/>
      </c>
      <c r="AM19" s="698"/>
      <c r="AN19" s="698"/>
      <c r="AO19" s="698"/>
      <c r="AP19" s="698"/>
      <c r="AQ19" s="698"/>
      <c r="AR19" s="698"/>
      <c r="AS19" s="698"/>
      <c r="AT19" s="698"/>
      <c r="AU19" s="699"/>
    </row>
    <row r="20" customFormat="false" ht="33" hidden="false" customHeight="true" outlineLevel="0" collapsed="false">
      <c r="A20" s="650" t="n">
        <f aca="false">A19+1</f>
        <v>10</v>
      </c>
      <c r="B20" s="651" t="str">
        <f aca="false">IF(基本情報入力シート!C63="","",基本情報入力シート!C63)</f>
        <v/>
      </c>
      <c r="C20" s="651"/>
      <c r="D20" s="651"/>
      <c r="E20" s="651"/>
      <c r="F20" s="651"/>
      <c r="G20" s="651"/>
      <c r="H20" s="651"/>
      <c r="I20" s="651"/>
      <c r="J20" s="651"/>
      <c r="K20" s="651"/>
      <c r="L20" s="650" t="str">
        <f aca="false">IF(基本情報入力シート!M63="","",基本情報入力シート!M63)</f>
        <v/>
      </c>
      <c r="M20" s="650" t="str">
        <f aca="false">IF(基本情報入力シート!R63="","",基本情報入力シート!R63)</f>
        <v/>
      </c>
      <c r="N20" s="650" t="str">
        <f aca="false">IF(基本情報入力シート!W63="","",基本情報入力シート!W63)</f>
        <v/>
      </c>
      <c r="O20" s="650" t="str">
        <f aca="false">IF(基本情報入力シート!X63="","",基本情報入力シート!X63)</f>
        <v/>
      </c>
      <c r="P20" s="653" t="str">
        <f aca="false">IF(基本情報入力シート!Y63="","",基本情報入力シート!Y63)</f>
        <v/>
      </c>
      <c r="Q20" s="690" t="str">
        <f aca="false">IF(基本情報入力シート!Z63="","",基本情報入力シート!Z63)</f>
        <v/>
      </c>
      <c r="R20" s="691" t="str">
        <f aca="false">IF(基本情報入力シート!AA63="","",基本情報入力シート!AA63)</f>
        <v/>
      </c>
      <c r="S20" s="692"/>
      <c r="T20" s="693"/>
      <c r="U20" s="658" t="e">
        <f aca="false">IFERROR(VLOOKUP(P20,))</f>
        <v>#N/A</v>
      </c>
      <c r="V20" s="694"/>
      <c r="W20" s="87" t="s">
        <v>98</v>
      </c>
      <c r="X20" s="695"/>
      <c r="Y20" s="88" t="s">
        <v>129</v>
      </c>
      <c r="Z20" s="695"/>
      <c r="AA20" s="88" t="s">
        <v>375</v>
      </c>
      <c r="AB20" s="695"/>
      <c r="AC20" s="88" t="s">
        <v>129</v>
      </c>
      <c r="AD20" s="695"/>
      <c r="AE20" s="88" t="s">
        <v>130</v>
      </c>
      <c r="AF20" s="662" t="s">
        <v>141</v>
      </c>
      <c r="AG20" s="663" t="str">
        <f aca="false">IF(X20&gt;=1,(AB20*12+AD20)-(X20*12+Z20)+1,"")</f>
        <v/>
      </c>
      <c r="AH20" s="662" t="s">
        <v>376</v>
      </c>
      <c r="AI20" s="664" t="str">
        <f aca="false">IFERROR(ROUNDDOWN(ROUND(Q20*U20,0)*R20,0)*AG20,"")</f>
        <v/>
      </c>
      <c r="AJ20" s="4"/>
      <c r="AK20" s="696" t="str">
        <f aca="false">IFERROR(IF(AND(T20="特定加算Ⅰ",OR(V20="",V20="-",V20="いずれも取得していない")),"☓","○"),"")</f>
        <v>○</v>
      </c>
      <c r="AL20" s="697" t="str">
        <f aca="false">IFERROR(IF(AND(T20="特定加算Ⅰ",OR(V20="",V20="-",V20="いずれも取得していない")),"！特定加算Ⅰが選択されています。該当する介護福祉士配置等要件を選択してください。",""),"")</f>
        <v/>
      </c>
      <c r="AM20" s="698"/>
      <c r="AN20" s="698"/>
      <c r="AO20" s="698"/>
      <c r="AP20" s="698"/>
      <c r="AQ20" s="698"/>
      <c r="AR20" s="698"/>
      <c r="AS20" s="698"/>
      <c r="AT20" s="698"/>
      <c r="AU20" s="699"/>
    </row>
    <row r="21" customFormat="false" ht="33" hidden="false" customHeight="true" outlineLevel="0" collapsed="false">
      <c r="A21" s="650" t="n">
        <f aca="false">A20+1</f>
        <v>11</v>
      </c>
      <c r="B21" s="651" t="str">
        <f aca="false">IF(基本情報入力シート!C64="","",基本情報入力シート!C64)</f>
        <v/>
      </c>
      <c r="C21" s="651"/>
      <c r="D21" s="651"/>
      <c r="E21" s="651"/>
      <c r="F21" s="651"/>
      <c r="G21" s="651"/>
      <c r="H21" s="651"/>
      <c r="I21" s="651"/>
      <c r="J21" s="651"/>
      <c r="K21" s="651"/>
      <c r="L21" s="650" t="str">
        <f aca="false">IF(基本情報入力シート!M64="","",基本情報入力シート!M64)</f>
        <v/>
      </c>
      <c r="M21" s="650" t="str">
        <f aca="false">IF(基本情報入力シート!R64="","",基本情報入力シート!R64)</f>
        <v/>
      </c>
      <c r="N21" s="650" t="str">
        <f aca="false">IF(基本情報入力シート!W64="","",基本情報入力シート!W64)</f>
        <v/>
      </c>
      <c r="O21" s="650" t="str">
        <f aca="false">IF(基本情報入力シート!X64="","",基本情報入力シート!X64)</f>
        <v/>
      </c>
      <c r="P21" s="653" t="str">
        <f aca="false">IF(基本情報入力シート!Y64="","",基本情報入力シート!Y64)</f>
        <v/>
      </c>
      <c r="Q21" s="690" t="str">
        <f aca="false">IF(基本情報入力シート!Z64="","",基本情報入力シート!Z64)</f>
        <v/>
      </c>
      <c r="R21" s="691" t="str">
        <f aca="false">IF(基本情報入力シート!AA64="","",基本情報入力シート!AA64)</f>
        <v/>
      </c>
      <c r="S21" s="692"/>
      <c r="T21" s="693"/>
      <c r="U21" s="658" t="e">
        <f aca="false">IFERROR(VLOOKUP(P21,))</f>
        <v>#N/A</v>
      </c>
      <c r="V21" s="694"/>
      <c r="W21" s="87" t="s">
        <v>98</v>
      </c>
      <c r="X21" s="695"/>
      <c r="Y21" s="88" t="s">
        <v>129</v>
      </c>
      <c r="Z21" s="695"/>
      <c r="AA21" s="88" t="s">
        <v>375</v>
      </c>
      <c r="AB21" s="695"/>
      <c r="AC21" s="88" t="s">
        <v>129</v>
      </c>
      <c r="AD21" s="695"/>
      <c r="AE21" s="88" t="s">
        <v>130</v>
      </c>
      <c r="AF21" s="662" t="s">
        <v>141</v>
      </c>
      <c r="AG21" s="663" t="str">
        <f aca="false">IF(X21&gt;=1,(AB21*12+AD21)-(X21*12+Z21)+1,"")</f>
        <v/>
      </c>
      <c r="AH21" s="662" t="s">
        <v>376</v>
      </c>
      <c r="AI21" s="664" t="str">
        <f aca="false">IFERROR(ROUNDDOWN(ROUND(Q21*U21,0)*R21,0)*AG21,"")</f>
        <v/>
      </c>
      <c r="AJ21" s="4"/>
      <c r="AK21" s="696" t="str">
        <f aca="false">IFERROR(IF(AND(T21="特定加算Ⅰ",OR(V21="",V21="-",V21="いずれも取得していない")),"☓","○"),"")</f>
        <v>○</v>
      </c>
      <c r="AL21" s="697" t="str">
        <f aca="false">IFERROR(IF(AND(T21="特定加算Ⅰ",OR(V21="",V21="-",V21="いずれも取得していない")),"！特定加算Ⅰが選択されています。該当する介護福祉士配置等要件を選択してください。",""),"")</f>
        <v/>
      </c>
      <c r="AM21" s="698"/>
      <c r="AN21" s="698"/>
      <c r="AO21" s="698"/>
      <c r="AP21" s="698"/>
      <c r="AQ21" s="698"/>
      <c r="AR21" s="698"/>
      <c r="AS21" s="698"/>
      <c r="AT21" s="698"/>
      <c r="AU21" s="699"/>
    </row>
    <row r="22" customFormat="false" ht="33" hidden="false" customHeight="true" outlineLevel="0" collapsed="false">
      <c r="A22" s="650" t="n">
        <f aca="false">A21+1</f>
        <v>12</v>
      </c>
      <c r="B22" s="651" t="str">
        <f aca="false">IF(基本情報入力シート!C65="","",基本情報入力シート!C65)</f>
        <v/>
      </c>
      <c r="C22" s="651"/>
      <c r="D22" s="651"/>
      <c r="E22" s="651"/>
      <c r="F22" s="651"/>
      <c r="G22" s="651"/>
      <c r="H22" s="651"/>
      <c r="I22" s="651"/>
      <c r="J22" s="651"/>
      <c r="K22" s="651"/>
      <c r="L22" s="650" t="str">
        <f aca="false">IF(基本情報入力シート!M65="","",基本情報入力シート!M65)</f>
        <v/>
      </c>
      <c r="M22" s="650" t="str">
        <f aca="false">IF(基本情報入力シート!R65="","",基本情報入力シート!R65)</f>
        <v/>
      </c>
      <c r="N22" s="650" t="str">
        <f aca="false">IF(基本情報入力シート!W65="","",基本情報入力シート!W65)</f>
        <v/>
      </c>
      <c r="O22" s="650" t="str">
        <f aca="false">IF(基本情報入力シート!X65="","",基本情報入力シート!X65)</f>
        <v/>
      </c>
      <c r="P22" s="653" t="str">
        <f aca="false">IF(基本情報入力シート!Y65="","",基本情報入力シート!Y65)</f>
        <v/>
      </c>
      <c r="Q22" s="690" t="str">
        <f aca="false">IF(基本情報入力シート!Z65="","",基本情報入力シート!Z65)</f>
        <v/>
      </c>
      <c r="R22" s="691" t="str">
        <f aca="false">IF(基本情報入力シート!AA65="","",基本情報入力シート!AA65)</f>
        <v/>
      </c>
      <c r="S22" s="692"/>
      <c r="T22" s="693"/>
      <c r="U22" s="658" t="e">
        <f aca="false">IFERROR(VLOOKUP(P22,))</f>
        <v>#N/A</v>
      </c>
      <c r="V22" s="694"/>
      <c r="W22" s="87" t="s">
        <v>98</v>
      </c>
      <c r="X22" s="695"/>
      <c r="Y22" s="88" t="s">
        <v>129</v>
      </c>
      <c r="Z22" s="695"/>
      <c r="AA22" s="88" t="s">
        <v>375</v>
      </c>
      <c r="AB22" s="695"/>
      <c r="AC22" s="88" t="s">
        <v>129</v>
      </c>
      <c r="AD22" s="695"/>
      <c r="AE22" s="88" t="s">
        <v>130</v>
      </c>
      <c r="AF22" s="662" t="s">
        <v>141</v>
      </c>
      <c r="AG22" s="663" t="str">
        <f aca="false">IF(X22&gt;=1,(AB22*12+AD22)-(X22*12+Z22)+1,"")</f>
        <v/>
      </c>
      <c r="AH22" s="662" t="s">
        <v>376</v>
      </c>
      <c r="AI22" s="664" t="str">
        <f aca="false">IFERROR(ROUNDDOWN(ROUND(Q22*U22,0)*R22,0)*AG22,"")</f>
        <v/>
      </c>
      <c r="AJ22" s="4"/>
      <c r="AK22" s="696" t="str">
        <f aca="false">IFERROR(IF(AND(T22="特定加算Ⅰ",OR(V22="",V22="-",V22="いずれも取得していない")),"☓","○"),"")</f>
        <v>○</v>
      </c>
      <c r="AL22" s="697" t="str">
        <f aca="false">IFERROR(IF(AND(T22="特定加算Ⅰ",OR(V22="",V22="-",V22="いずれも取得していない")),"！特定加算Ⅰが選択されています。該当する介護福祉士配置等要件を選択してください。",""),"")</f>
        <v/>
      </c>
      <c r="AM22" s="698"/>
      <c r="AN22" s="698"/>
      <c r="AO22" s="698"/>
      <c r="AP22" s="698"/>
      <c r="AQ22" s="698"/>
      <c r="AR22" s="698"/>
      <c r="AS22" s="698"/>
      <c r="AT22" s="698"/>
      <c r="AU22" s="699"/>
    </row>
    <row r="23" customFormat="false" ht="33" hidden="false" customHeight="true" outlineLevel="0" collapsed="false">
      <c r="A23" s="650" t="n">
        <f aca="false">A22+1</f>
        <v>13</v>
      </c>
      <c r="B23" s="651" t="str">
        <f aca="false">IF(基本情報入力シート!C66="","",基本情報入力シート!C66)</f>
        <v/>
      </c>
      <c r="C23" s="651"/>
      <c r="D23" s="651"/>
      <c r="E23" s="651"/>
      <c r="F23" s="651"/>
      <c r="G23" s="651"/>
      <c r="H23" s="651"/>
      <c r="I23" s="651"/>
      <c r="J23" s="651"/>
      <c r="K23" s="651"/>
      <c r="L23" s="650" t="str">
        <f aca="false">IF(基本情報入力シート!M66="","",基本情報入力シート!M66)</f>
        <v/>
      </c>
      <c r="M23" s="650" t="str">
        <f aca="false">IF(基本情報入力シート!R66="","",基本情報入力シート!R66)</f>
        <v/>
      </c>
      <c r="N23" s="650" t="str">
        <f aca="false">IF(基本情報入力シート!W66="","",基本情報入力シート!W66)</f>
        <v/>
      </c>
      <c r="O23" s="650" t="str">
        <f aca="false">IF(基本情報入力シート!X66="","",基本情報入力シート!X66)</f>
        <v/>
      </c>
      <c r="P23" s="653" t="str">
        <f aca="false">IF(基本情報入力シート!Y66="","",基本情報入力シート!Y66)</f>
        <v/>
      </c>
      <c r="Q23" s="690" t="str">
        <f aca="false">IF(基本情報入力シート!Z66="","",基本情報入力シート!Z66)</f>
        <v/>
      </c>
      <c r="R23" s="691" t="str">
        <f aca="false">IF(基本情報入力シート!AA66="","",基本情報入力シート!AA66)</f>
        <v/>
      </c>
      <c r="S23" s="692"/>
      <c r="T23" s="693"/>
      <c r="U23" s="658" t="e">
        <f aca="false">IFERROR(VLOOKUP(P23,))</f>
        <v>#N/A</v>
      </c>
      <c r="V23" s="694"/>
      <c r="W23" s="87" t="s">
        <v>98</v>
      </c>
      <c r="X23" s="695"/>
      <c r="Y23" s="88" t="s">
        <v>129</v>
      </c>
      <c r="Z23" s="695"/>
      <c r="AA23" s="88" t="s">
        <v>375</v>
      </c>
      <c r="AB23" s="695"/>
      <c r="AC23" s="88" t="s">
        <v>129</v>
      </c>
      <c r="AD23" s="695"/>
      <c r="AE23" s="88" t="s">
        <v>130</v>
      </c>
      <c r="AF23" s="662" t="s">
        <v>141</v>
      </c>
      <c r="AG23" s="663" t="str">
        <f aca="false">IF(X23&gt;=1,(AB23*12+AD23)-(X23*12+Z23)+1,"")</f>
        <v/>
      </c>
      <c r="AH23" s="662" t="s">
        <v>376</v>
      </c>
      <c r="AI23" s="664" t="str">
        <f aca="false">IFERROR(ROUNDDOWN(ROUND(Q23*U23,0)*R23,0)*AG23,"")</f>
        <v/>
      </c>
      <c r="AJ23" s="4"/>
      <c r="AK23" s="696" t="str">
        <f aca="false">IFERROR(IF(AND(T23="特定加算Ⅰ",OR(V23="",V23="-",V23="いずれも取得していない")),"☓","○"),"")</f>
        <v>○</v>
      </c>
      <c r="AL23" s="697" t="str">
        <f aca="false">IFERROR(IF(AND(T23="特定加算Ⅰ",OR(V23="",V23="-",V23="いずれも取得していない")),"！特定加算Ⅰが選択されています。該当する介護福祉士配置等要件を選択してください。",""),"")</f>
        <v/>
      </c>
      <c r="AM23" s="698"/>
      <c r="AN23" s="698"/>
      <c r="AO23" s="698"/>
      <c r="AP23" s="698"/>
      <c r="AQ23" s="698"/>
      <c r="AR23" s="698"/>
      <c r="AS23" s="698"/>
      <c r="AT23" s="698"/>
      <c r="AU23" s="699"/>
    </row>
    <row r="24" customFormat="false" ht="33" hidden="false" customHeight="true" outlineLevel="0" collapsed="false">
      <c r="A24" s="650" t="n">
        <f aca="false">A23+1</f>
        <v>14</v>
      </c>
      <c r="B24" s="651" t="str">
        <f aca="false">IF(基本情報入力シート!C67="","",基本情報入力シート!C67)</f>
        <v/>
      </c>
      <c r="C24" s="651"/>
      <c r="D24" s="651"/>
      <c r="E24" s="651"/>
      <c r="F24" s="651"/>
      <c r="G24" s="651"/>
      <c r="H24" s="651"/>
      <c r="I24" s="651"/>
      <c r="J24" s="651"/>
      <c r="K24" s="651"/>
      <c r="L24" s="650" t="str">
        <f aca="false">IF(基本情報入力シート!M67="","",基本情報入力シート!M67)</f>
        <v/>
      </c>
      <c r="M24" s="650" t="str">
        <f aca="false">IF(基本情報入力シート!R67="","",基本情報入力シート!R67)</f>
        <v/>
      </c>
      <c r="N24" s="650" t="str">
        <f aca="false">IF(基本情報入力シート!W67="","",基本情報入力シート!W67)</f>
        <v/>
      </c>
      <c r="O24" s="650" t="str">
        <f aca="false">IF(基本情報入力シート!X67="","",基本情報入力シート!X67)</f>
        <v/>
      </c>
      <c r="P24" s="653" t="str">
        <f aca="false">IF(基本情報入力シート!Y67="","",基本情報入力シート!Y67)</f>
        <v/>
      </c>
      <c r="Q24" s="690" t="str">
        <f aca="false">IF(基本情報入力シート!Z67="","",基本情報入力シート!Z67)</f>
        <v/>
      </c>
      <c r="R24" s="691" t="str">
        <f aca="false">IF(基本情報入力シート!AA67="","",基本情報入力シート!AA67)</f>
        <v/>
      </c>
      <c r="S24" s="692"/>
      <c r="T24" s="693"/>
      <c r="U24" s="658" t="e">
        <f aca="false">IFERROR(VLOOKUP(P24,))</f>
        <v>#N/A</v>
      </c>
      <c r="V24" s="694"/>
      <c r="W24" s="87" t="s">
        <v>98</v>
      </c>
      <c r="X24" s="695"/>
      <c r="Y24" s="88" t="s">
        <v>129</v>
      </c>
      <c r="Z24" s="695"/>
      <c r="AA24" s="88" t="s">
        <v>375</v>
      </c>
      <c r="AB24" s="695"/>
      <c r="AC24" s="88" t="s">
        <v>129</v>
      </c>
      <c r="AD24" s="695"/>
      <c r="AE24" s="88" t="s">
        <v>130</v>
      </c>
      <c r="AF24" s="662" t="s">
        <v>141</v>
      </c>
      <c r="AG24" s="663" t="str">
        <f aca="false">IF(X24&gt;=1,(AB24*12+AD24)-(X24*12+Z24)+1,"")</f>
        <v/>
      </c>
      <c r="AH24" s="662" t="s">
        <v>376</v>
      </c>
      <c r="AI24" s="664" t="str">
        <f aca="false">IFERROR(ROUNDDOWN(ROUND(Q24*U24,0)*R24,0)*AG24,"")</f>
        <v/>
      </c>
      <c r="AJ24" s="4"/>
      <c r="AK24" s="696" t="str">
        <f aca="false">IFERROR(IF(AND(T24="特定加算Ⅰ",OR(V24="",V24="-",V24="いずれも取得していない")),"☓","○"),"")</f>
        <v>○</v>
      </c>
      <c r="AL24" s="697" t="str">
        <f aca="false">IFERROR(IF(AND(T24="特定加算Ⅰ",OR(V24="",V24="-",V24="いずれも取得していない")),"！特定加算Ⅰが選択されています。該当する介護福祉士配置等要件を選択してください。",""),"")</f>
        <v/>
      </c>
      <c r="AM24" s="698"/>
      <c r="AN24" s="698"/>
      <c r="AO24" s="698"/>
      <c r="AP24" s="698"/>
      <c r="AQ24" s="698"/>
      <c r="AR24" s="698"/>
      <c r="AS24" s="698"/>
      <c r="AT24" s="698"/>
      <c r="AU24" s="699"/>
    </row>
    <row r="25" customFormat="false" ht="33" hidden="false" customHeight="true" outlineLevel="0" collapsed="false">
      <c r="A25" s="650" t="n">
        <f aca="false">A24+1</f>
        <v>15</v>
      </c>
      <c r="B25" s="651" t="str">
        <f aca="false">IF(基本情報入力シート!C68="","",基本情報入力シート!C68)</f>
        <v/>
      </c>
      <c r="C25" s="651"/>
      <c r="D25" s="651"/>
      <c r="E25" s="651"/>
      <c r="F25" s="651"/>
      <c r="G25" s="651"/>
      <c r="H25" s="651"/>
      <c r="I25" s="651"/>
      <c r="J25" s="651"/>
      <c r="K25" s="651"/>
      <c r="L25" s="650" t="str">
        <f aca="false">IF(基本情報入力シート!M68="","",基本情報入力シート!M68)</f>
        <v/>
      </c>
      <c r="M25" s="650" t="str">
        <f aca="false">IF(基本情報入力シート!R68="","",基本情報入力シート!R68)</f>
        <v/>
      </c>
      <c r="N25" s="650" t="str">
        <f aca="false">IF(基本情報入力シート!W68="","",基本情報入力シート!W68)</f>
        <v/>
      </c>
      <c r="O25" s="650" t="str">
        <f aca="false">IF(基本情報入力シート!X68="","",基本情報入力シート!X68)</f>
        <v/>
      </c>
      <c r="P25" s="653" t="str">
        <f aca="false">IF(基本情報入力シート!Y68="","",基本情報入力シート!Y68)</f>
        <v/>
      </c>
      <c r="Q25" s="690" t="str">
        <f aca="false">IF(基本情報入力シート!Z68="","",基本情報入力シート!Z68)</f>
        <v/>
      </c>
      <c r="R25" s="691" t="str">
        <f aca="false">IF(基本情報入力シート!AA68="","",基本情報入力シート!AA68)</f>
        <v/>
      </c>
      <c r="S25" s="692"/>
      <c r="T25" s="693"/>
      <c r="U25" s="658" t="e">
        <f aca="false">IFERROR(VLOOKUP(P25,))</f>
        <v>#N/A</v>
      </c>
      <c r="V25" s="694"/>
      <c r="W25" s="87" t="s">
        <v>98</v>
      </c>
      <c r="X25" s="695"/>
      <c r="Y25" s="88" t="s">
        <v>129</v>
      </c>
      <c r="Z25" s="695"/>
      <c r="AA25" s="88" t="s">
        <v>375</v>
      </c>
      <c r="AB25" s="695"/>
      <c r="AC25" s="88" t="s">
        <v>129</v>
      </c>
      <c r="AD25" s="695"/>
      <c r="AE25" s="88" t="s">
        <v>130</v>
      </c>
      <c r="AF25" s="662" t="s">
        <v>141</v>
      </c>
      <c r="AG25" s="663" t="str">
        <f aca="false">IF(X25&gt;=1,(AB25*12+AD25)-(X25*12+Z25)+1,"")</f>
        <v/>
      </c>
      <c r="AH25" s="662" t="s">
        <v>376</v>
      </c>
      <c r="AI25" s="664" t="str">
        <f aca="false">IFERROR(ROUNDDOWN(ROUND(Q25*U25,0)*R25,0)*AG25,"")</f>
        <v/>
      </c>
      <c r="AJ25" s="4"/>
      <c r="AK25" s="696" t="str">
        <f aca="false">IFERROR(IF(AND(T25="特定加算Ⅰ",OR(V25="",V25="-",V25="いずれも取得していない")),"☓","○"),"")</f>
        <v>○</v>
      </c>
      <c r="AL25" s="697" t="str">
        <f aca="false">IFERROR(IF(AND(T25="特定加算Ⅰ",OR(V25="",V25="-",V25="いずれも取得していない")),"！特定加算Ⅰが選択されています。該当する介護福祉士配置等要件を選択してください。",""),"")</f>
        <v/>
      </c>
      <c r="AM25" s="698"/>
      <c r="AN25" s="698"/>
      <c r="AO25" s="698"/>
      <c r="AP25" s="698"/>
      <c r="AQ25" s="698"/>
      <c r="AR25" s="698"/>
      <c r="AS25" s="698"/>
      <c r="AT25" s="698"/>
      <c r="AU25" s="699"/>
    </row>
    <row r="26" customFormat="false" ht="33" hidden="false" customHeight="true" outlineLevel="0" collapsed="false">
      <c r="A26" s="650" t="n">
        <f aca="false">A25+1</f>
        <v>16</v>
      </c>
      <c r="B26" s="651" t="str">
        <f aca="false">IF(基本情報入力シート!C69="","",基本情報入力シート!C69)</f>
        <v/>
      </c>
      <c r="C26" s="651"/>
      <c r="D26" s="651"/>
      <c r="E26" s="651"/>
      <c r="F26" s="651"/>
      <c r="G26" s="651"/>
      <c r="H26" s="651"/>
      <c r="I26" s="651"/>
      <c r="J26" s="651"/>
      <c r="K26" s="651"/>
      <c r="L26" s="650" t="str">
        <f aca="false">IF(基本情報入力シート!M69="","",基本情報入力シート!M69)</f>
        <v/>
      </c>
      <c r="M26" s="650" t="str">
        <f aca="false">IF(基本情報入力シート!R69="","",基本情報入力シート!R69)</f>
        <v/>
      </c>
      <c r="N26" s="650" t="str">
        <f aca="false">IF(基本情報入力シート!W69="","",基本情報入力シート!W69)</f>
        <v/>
      </c>
      <c r="O26" s="650" t="str">
        <f aca="false">IF(基本情報入力シート!X69="","",基本情報入力シート!X69)</f>
        <v/>
      </c>
      <c r="P26" s="653" t="str">
        <f aca="false">IF(基本情報入力シート!Y69="","",基本情報入力シート!Y69)</f>
        <v/>
      </c>
      <c r="Q26" s="690" t="str">
        <f aca="false">IF(基本情報入力シート!Z69="","",基本情報入力シート!Z69)</f>
        <v/>
      </c>
      <c r="R26" s="691" t="str">
        <f aca="false">IF(基本情報入力シート!AA69="","",基本情報入力シート!AA69)</f>
        <v/>
      </c>
      <c r="S26" s="692"/>
      <c r="T26" s="693"/>
      <c r="U26" s="658" t="e">
        <f aca="false">IFERROR(VLOOKUP(P26,))</f>
        <v>#N/A</v>
      </c>
      <c r="V26" s="694"/>
      <c r="W26" s="87" t="s">
        <v>98</v>
      </c>
      <c r="X26" s="695"/>
      <c r="Y26" s="88" t="s">
        <v>129</v>
      </c>
      <c r="Z26" s="695"/>
      <c r="AA26" s="88" t="s">
        <v>375</v>
      </c>
      <c r="AB26" s="695"/>
      <c r="AC26" s="88" t="s">
        <v>129</v>
      </c>
      <c r="AD26" s="695"/>
      <c r="AE26" s="88" t="s">
        <v>130</v>
      </c>
      <c r="AF26" s="662" t="s">
        <v>141</v>
      </c>
      <c r="AG26" s="663" t="str">
        <f aca="false">IF(X26&gt;=1,(AB26*12+AD26)-(X26*12+Z26)+1,"")</f>
        <v/>
      </c>
      <c r="AH26" s="662" t="s">
        <v>376</v>
      </c>
      <c r="AI26" s="664" t="str">
        <f aca="false">IFERROR(ROUNDDOWN(ROUND(Q26*U26,0)*R26,0)*AG26,"")</f>
        <v/>
      </c>
      <c r="AJ26" s="4"/>
      <c r="AK26" s="696" t="str">
        <f aca="false">IFERROR(IF(AND(T26="特定加算Ⅰ",OR(V26="",V26="-",V26="いずれも取得していない")),"☓","○"),"")</f>
        <v>○</v>
      </c>
      <c r="AL26" s="697" t="str">
        <f aca="false">IFERROR(IF(AND(T26="特定加算Ⅰ",OR(V26="",V26="-",V26="いずれも取得していない")),"！特定加算Ⅰが選択されています。該当する介護福祉士配置等要件を選択してください。",""),"")</f>
        <v/>
      </c>
      <c r="AM26" s="698"/>
      <c r="AN26" s="698"/>
      <c r="AO26" s="698"/>
      <c r="AP26" s="698"/>
      <c r="AQ26" s="698"/>
      <c r="AR26" s="698"/>
      <c r="AS26" s="698"/>
      <c r="AT26" s="698"/>
      <c r="AU26" s="699"/>
    </row>
    <row r="27" customFormat="false" ht="33" hidden="false" customHeight="true" outlineLevel="0" collapsed="false">
      <c r="A27" s="650" t="n">
        <f aca="false">A26+1</f>
        <v>17</v>
      </c>
      <c r="B27" s="651" t="str">
        <f aca="false">IF(基本情報入力シート!C70="","",基本情報入力シート!C70)</f>
        <v/>
      </c>
      <c r="C27" s="651"/>
      <c r="D27" s="651"/>
      <c r="E27" s="651"/>
      <c r="F27" s="651"/>
      <c r="G27" s="651"/>
      <c r="H27" s="651"/>
      <c r="I27" s="651"/>
      <c r="J27" s="651"/>
      <c r="K27" s="651"/>
      <c r="L27" s="650" t="str">
        <f aca="false">IF(基本情報入力シート!M70="","",基本情報入力シート!M70)</f>
        <v/>
      </c>
      <c r="M27" s="650" t="str">
        <f aca="false">IF(基本情報入力シート!R70="","",基本情報入力シート!R70)</f>
        <v/>
      </c>
      <c r="N27" s="650" t="str">
        <f aca="false">IF(基本情報入力シート!W70="","",基本情報入力シート!W70)</f>
        <v/>
      </c>
      <c r="O27" s="650" t="str">
        <f aca="false">IF(基本情報入力シート!X70="","",基本情報入力シート!X70)</f>
        <v/>
      </c>
      <c r="P27" s="653" t="str">
        <f aca="false">IF(基本情報入力シート!Y70="","",基本情報入力シート!Y70)</f>
        <v/>
      </c>
      <c r="Q27" s="690" t="str">
        <f aca="false">IF(基本情報入力シート!Z70="","",基本情報入力シート!Z70)</f>
        <v/>
      </c>
      <c r="R27" s="691" t="str">
        <f aca="false">IF(基本情報入力シート!AA70="","",基本情報入力シート!AA70)</f>
        <v/>
      </c>
      <c r="S27" s="692"/>
      <c r="T27" s="693"/>
      <c r="U27" s="658" t="e">
        <f aca="false">IFERROR(VLOOKUP(P27,))</f>
        <v>#N/A</v>
      </c>
      <c r="V27" s="694"/>
      <c r="W27" s="87" t="s">
        <v>98</v>
      </c>
      <c r="X27" s="695"/>
      <c r="Y27" s="88" t="s">
        <v>129</v>
      </c>
      <c r="Z27" s="695"/>
      <c r="AA27" s="88" t="s">
        <v>375</v>
      </c>
      <c r="AB27" s="695"/>
      <c r="AC27" s="88" t="s">
        <v>129</v>
      </c>
      <c r="AD27" s="695"/>
      <c r="AE27" s="88" t="s">
        <v>130</v>
      </c>
      <c r="AF27" s="662" t="s">
        <v>141</v>
      </c>
      <c r="AG27" s="663" t="str">
        <f aca="false">IF(X27&gt;=1,(AB27*12+AD27)-(X27*12+Z27)+1,"")</f>
        <v/>
      </c>
      <c r="AH27" s="662" t="s">
        <v>376</v>
      </c>
      <c r="AI27" s="664" t="str">
        <f aca="false">IFERROR(ROUNDDOWN(ROUND(Q27*U27,0)*R27,0)*AG27,"")</f>
        <v/>
      </c>
      <c r="AJ27" s="4"/>
      <c r="AK27" s="696" t="str">
        <f aca="false">IFERROR(IF(AND(T27="特定加算Ⅰ",OR(V27="",V27="-",V27="いずれも取得していない")),"☓","○"),"")</f>
        <v>○</v>
      </c>
      <c r="AL27" s="697" t="str">
        <f aca="false">IFERROR(IF(AND(T27="特定加算Ⅰ",OR(V27="",V27="-",V27="いずれも取得していない")),"！特定加算Ⅰが選択されています。該当する介護福祉士配置等要件を選択してください。",""),"")</f>
        <v/>
      </c>
      <c r="AM27" s="698"/>
      <c r="AN27" s="698"/>
      <c r="AO27" s="698"/>
      <c r="AP27" s="698"/>
      <c r="AQ27" s="698"/>
      <c r="AR27" s="698"/>
      <c r="AS27" s="698"/>
      <c r="AT27" s="698"/>
      <c r="AU27" s="699"/>
    </row>
    <row r="28" customFormat="false" ht="33" hidden="false" customHeight="true" outlineLevel="0" collapsed="false">
      <c r="A28" s="650" t="n">
        <f aca="false">A27+1</f>
        <v>18</v>
      </c>
      <c r="B28" s="651" t="str">
        <f aca="false">IF(基本情報入力シート!C71="","",基本情報入力シート!C71)</f>
        <v/>
      </c>
      <c r="C28" s="651"/>
      <c r="D28" s="651"/>
      <c r="E28" s="651"/>
      <c r="F28" s="651"/>
      <c r="G28" s="651"/>
      <c r="H28" s="651"/>
      <c r="I28" s="651"/>
      <c r="J28" s="651"/>
      <c r="K28" s="651"/>
      <c r="L28" s="650" t="str">
        <f aca="false">IF(基本情報入力シート!M71="","",基本情報入力シート!M71)</f>
        <v/>
      </c>
      <c r="M28" s="650" t="str">
        <f aca="false">IF(基本情報入力シート!R71="","",基本情報入力シート!R71)</f>
        <v/>
      </c>
      <c r="N28" s="650" t="str">
        <f aca="false">IF(基本情報入力シート!W71="","",基本情報入力シート!W71)</f>
        <v/>
      </c>
      <c r="O28" s="650" t="str">
        <f aca="false">IF(基本情報入力シート!X71="","",基本情報入力シート!X71)</f>
        <v/>
      </c>
      <c r="P28" s="653" t="str">
        <f aca="false">IF(基本情報入力シート!Y71="","",基本情報入力シート!Y71)</f>
        <v/>
      </c>
      <c r="Q28" s="690" t="str">
        <f aca="false">IF(基本情報入力シート!Z71="","",基本情報入力シート!Z71)</f>
        <v/>
      </c>
      <c r="R28" s="691" t="str">
        <f aca="false">IF(基本情報入力シート!AA71="","",基本情報入力シート!AA71)</f>
        <v/>
      </c>
      <c r="S28" s="692"/>
      <c r="T28" s="693"/>
      <c r="U28" s="658" t="e">
        <f aca="false">IFERROR(VLOOKUP(P28,))</f>
        <v>#N/A</v>
      </c>
      <c r="V28" s="694"/>
      <c r="W28" s="87" t="s">
        <v>98</v>
      </c>
      <c r="X28" s="695"/>
      <c r="Y28" s="88" t="s">
        <v>129</v>
      </c>
      <c r="Z28" s="695"/>
      <c r="AA28" s="88" t="s">
        <v>375</v>
      </c>
      <c r="AB28" s="695"/>
      <c r="AC28" s="88" t="s">
        <v>129</v>
      </c>
      <c r="AD28" s="695"/>
      <c r="AE28" s="88" t="s">
        <v>130</v>
      </c>
      <c r="AF28" s="662" t="s">
        <v>141</v>
      </c>
      <c r="AG28" s="663" t="str">
        <f aca="false">IF(X28&gt;=1,(AB28*12+AD28)-(X28*12+Z28)+1,"")</f>
        <v/>
      </c>
      <c r="AH28" s="662" t="s">
        <v>376</v>
      </c>
      <c r="AI28" s="664" t="str">
        <f aca="false">IFERROR(ROUNDDOWN(ROUND(Q28*U28,0)*R28,0)*AG28,"")</f>
        <v/>
      </c>
      <c r="AJ28" s="4"/>
      <c r="AK28" s="696" t="str">
        <f aca="false">IFERROR(IF(AND(T28="特定加算Ⅰ",OR(V28="",V28="-",V28="いずれも取得していない")),"☓","○"),"")</f>
        <v>○</v>
      </c>
      <c r="AL28" s="697" t="str">
        <f aca="false">IFERROR(IF(AND(T28="特定加算Ⅰ",OR(V28="",V28="-",V28="いずれも取得していない")),"！特定加算Ⅰが選択されています。該当する介護福祉士配置等要件を選択してください。",""),"")</f>
        <v/>
      </c>
      <c r="AM28" s="698"/>
      <c r="AN28" s="698"/>
      <c r="AO28" s="698"/>
      <c r="AP28" s="698"/>
      <c r="AQ28" s="698"/>
      <c r="AR28" s="698"/>
      <c r="AS28" s="698"/>
      <c r="AT28" s="698"/>
      <c r="AU28" s="699"/>
    </row>
    <row r="29" customFormat="false" ht="33" hidden="false" customHeight="true" outlineLevel="0" collapsed="false">
      <c r="A29" s="650" t="n">
        <f aca="false">A28+1</f>
        <v>19</v>
      </c>
      <c r="B29" s="651" t="str">
        <f aca="false">IF(基本情報入力シート!C72="","",基本情報入力シート!C72)</f>
        <v/>
      </c>
      <c r="C29" s="651"/>
      <c r="D29" s="651"/>
      <c r="E29" s="651"/>
      <c r="F29" s="651"/>
      <c r="G29" s="651"/>
      <c r="H29" s="651"/>
      <c r="I29" s="651"/>
      <c r="J29" s="651"/>
      <c r="K29" s="651"/>
      <c r="L29" s="650" t="str">
        <f aca="false">IF(基本情報入力シート!M72="","",基本情報入力シート!M72)</f>
        <v/>
      </c>
      <c r="M29" s="650" t="str">
        <f aca="false">IF(基本情報入力シート!R72="","",基本情報入力シート!R72)</f>
        <v/>
      </c>
      <c r="N29" s="650" t="str">
        <f aca="false">IF(基本情報入力シート!W72="","",基本情報入力シート!W72)</f>
        <v/>
      </c>
      <c r="O29" s="650" t="str">
        <f aca="false">IF(基本情報入力シート!X72="","",基本情報入力シート!X72)</f>
        <v/>
      </c>
      <c r="P29" s="653" t="str">
        <f aca="false">IF(基本情報入力シート!Y72="","",基本情報入力シート!Y72)</f>
        <v/>
      </c>
      <c r="Q29" s="690" t="str">
        <f aca="false">IF(基本情報入力シート!Z72="","",基本情報入力シート!Z72)</f>
        <v/>
      </c>
      <c r="R29" s="691" t="str">
        <f aca="false">IF(基本情報入力シート!AA72="","",基本情報入力シート!AA72)</f>
        <v/>
      </c>
      <c r="S29" s="692"/>
      <c r="T29" s="693"/>
      <c r="U29" s="658" t="e">
        <f aca="false">IFERROR(VLOOKUP(P29,))</f>
        <v>#N/A</v>
      </c>
      <c r="V29" s="694"/>
      <c r="W29" s="87" t="s">
        <v>98</v>
      </c>
      <c r="X29" s="695"/>
      <c r="Y29" s="88" t="s">
        <v>129</v>
      </c>
      <c r="Z29" s="695"/>
      <c r="AA29" s="88" t="s">
        <v>375</v>
      </c>
      <c r="AB29" s="695"/>
      <c r="AC29" s="88" t="s">
        <v>129</v>
      </c>
      <c r="AD29" s="695"/>
      <c r="AE29" s="88" t="s">
        <v>130</v>
      </c>
      <c r="AF29" s="662" t="s">
        <v>141</v>
      </c>
      <c r="AG29" s="663" t="str">
        <f aca="false">IF(X29&gt;=1,(AB29*12+AD29)-(X29*12+Z29)+1,"")</f>
        <v/>
      </c>
      <c r="AH29" s="662" t="s">
        <v>376</v>
      </c>
      <c r="AI29" s="664" t="str">
        <f aca="false">IFERROR(ROUNDDOWN(ROUND(Q29*U29,0)*R29,0)*AG29,"")</f>
        <v/>
      </c>
      <c r="AJ29" s="4"/>
      <c r="AK29" s="696" t="str">
        <f aca="false">IFERROR(IF(AND(T29="特定加算Ⅰ",OR(V29="",V29="-",V29="いずれも取得していない")),"☓","○"),"")</f>
        <v>○</v>
      </c>
      <c r="AL29" s="697" t="str">
        <f aca="false">IFERROR(IF(AND(T29="特定加算Ⅰ",OR(V29="",V29="-",V29="いずれも取得していない")),"！特定加算Ⅰが選択されています。該当する介護福祉士配置等要件を選択してください。",""),"")</f>
        <v/>
      </c>
      <c r="AM29" s="698"/>
      <c r="AN29" s="698"/>
      <c r="AO29" s="698"/>
      <c r="AP29" s="698"/>
      <c r="AQ29" s="698"/>
      <c r="AR29" s="698"/>
      <c r="AS29" s="698"/>
      <c r="AT29" s="698"/>
      <c r="AU29" s="699"/>
    </row>
    <row r="30" customFormat="false" ht="33" hidden="false" customHeight="true" outlineLevel="0" collapsed="false">
      <c r="A30" s="650" t="n">
        <f aca="false">A29+1</f>
        <v>20</v>
      </c>
      <c r="B30" s="651" t="str">
        <f aca="false">IF(基本情報入力シート!C73="","",基本情報入力シート!C73)</f>
        <v/>
      </c>
      <c r="C30" s="651"/>
      <c r="D30" s="651"/>
      <c r="E30" s="651"/>
      <c r="F30" s="651"/>
      <c r="G30" s="651"/>
      <c r="H30" s="651"/>
      <c r="I30" s="651"/>
      <c r="J30" s="651"/>
      <c r="K30" s="651"/>
      <c r="L30" s="650" t="str">
        <f aca="false">IF(基本情報入力シート!M73="","",基本情報入力シート!M73)</f>
        <v/>
      </c>
      <c r="M30" s="650" t="str">
        <f aca="false">IF(基本情報入力シート!R73="","",基本情報入力シート!R73)</f>
        <v/>
      </c>
      <c r="N30" s="650" t="str">
        <f aca="false">IF(基本情報入力シート!W73="","",基本情報入力シート!W73)</f>
        <v/>
      </c>
      <c r="O30" s="650" t="str">
        <f aca="false">IF(基本情報入力シート!X73="","",基本情報入力シート!X73)</f>
        <v/>
      </c>
      <c r="P30" s="653" t="str">
        <f aca="false">IF(基本情報入力シート!Y73="","",基本情報入力シート!Y73)</f>
        <v/>
      </c>
      <c r="Q30" s="690" t="str">
        <f aca="false">IF(基本情報入力シート!Z73="","",基本情報入力シート!Z73)</f>
        <v/>
      </c>
      <c r="R30" s="691" t="str">
        <f aca="false">IF(基本情報入力シート!AA73="","",基本情報入力シート!AA73)</f>
        <v/>
      </c>
      <c r="S30" s="692"/>
      <c r="T30" s="693"/>
      <c r="U30" s="658" t="e">
        <f aca="false">IFERROR(VLOOKUP(P30,))</f>
        <v>#N/A</v>
      </c>
      <c r="V30" s="694"/>
      <c r="W30" s="87" t="s">
        <v>98</v>
      </c>
      <c r="X30" s="695"/>
      <c r="Y30" s="88" t="s">
        <v>129</v>
      </c>
      <c r="Z30" s="695"/>
      <c r="AA30" s="88" t="s">
        <v>375</v>
      </c>
      <c r="AB30" s="695"/>
      <c r="AC30" s="88" t="s">
        <v>129</v>
      </c>
      <c r="AD30" s="695"/>
      <c r="AE30" s="88" t="s">
        <v>130</v>
      </c>
      <c r="AF30" s="662" t="s">
        <v>141</v>
      </c>
      <c r="AG30" s="663" t="str">
        <f aca="false">IF(X30&gt;=1,(AB30*12+AD30)-(X30*12+Z30)+1,"")</f>
        <v/>
      </c>
      <c r="AH30" s="662" t="s">
        <v>376</v>
      </c>
      <c r="AI30" s="664" t="str">
        <f aca="false">IFERROR(ROUNDDOWN(ROUND(Q30*U30,0)*R30,0)*AG30,"")</f>
        <v/>
      </c>
      <c r="AJ30" s="4"/>
      <c r="AK30" s="696" t="str">
        <f aca="false">IFERROR(IF(AND(T30="特定加算Ⅰ",OR(V30="",V30="-",V30="いずれも取得していない")),"☓","○"),"")</f>
        <v>○</v>
      </c>
      <c r="AL30" s="697" t="str">
        <f aca="false">IFERROR(IF(AND(T30="特定加算Ⅰ",OR(V30="",V30="-",V30="いずれも取得していない")),"！特定加算Ⅰが選択されています。該当する介護福祉士配置等要件を選択してください。",""),"")</f>
        <v/>
      </c>
      <c r="AM30" s="698"/>
      <c r="AN30" s="698"/>
      <c r="AO30" s="698"/>
      <c r="AP30" s="698"/>
      <c r="AQ30" s="698"/>
      <c r="AR30" s="698"/>
      <c r="AS30" s="698"/>
      <c r="AT30" s="698"/>
      <c r="AU30" s="699"/>
    </row>
    <row r="31" customFormat="false" ht="33" hidden="false" customHeight="true" outlineLevel="0" collapsed="false">
      <c r="A31" s="650" t="n">
        <f aca="false">A30+1</f>
        <v>21</v>
      </c>
      <c r="B31" s="651" t="str">
        <f aca="false">IF(基本情報入力シート!C74="","",基本情報入力シート!C74)</f>
        <v/>
      </c>
      <c r="C31" s="651"/>
      <c r="D31" s="651"/>
      <c r="E31" s="651"/>
      <c r="F31" s="651"/>
      <c r="G31" s="651"/>
      <c r="H31" s="651"/>
      <c r="I31" s="651"/>
      <c r="J31" s="651"/>
      <c r="K31" s="651"/>
      <c r="L31" s="650" t="str">
        <f aca="false">IF(基本情報入力シート!M74="","",基本情報入力シート!M74)</f>
        <v/>
      </c>
      <c r="M31" s="650" t="str">
        <f aca="false">IF(基本情報入力シート!R74="","",基本情報入力シート!R74)</f>
        <v/>
      </c>
      <c r="N31" s="650" t="str">
        <f aca="false">IF(基本情報入力シート!W74="","",基本情報入力シート!W74)</f>
        <v/>
      </c>
      <c r="O31" s="650" t="str">
        <f aca="false">IF(基本情報入力シート!X74="","",基本情報入力シート!X74)</f>
        <v/>
      </c>
      <c r="P31" s="653" t="str">
        <f aca="false">IF(基本情報入力シート!Y74="","",基本情報入力シート!Y74)</f>
        <v/>
      </c>
      <c r="Q31" s="690" t="str">
        <f aca="false">IF(基本情報入力シート!Z74="","",基本情報入力シート!Z74)</f>
        <v/>
      </c>
      <c r="R31" s="691" t="str">
        <f aca="false">IF(基本情報入力シート!AA74="","",基本情報入力シート!AA74)</f>
        <v/>
      </c>
      <c r="S31" s="692"/>
      <c r="T31" s="693"/>
      <c r="U31" s="658" t="e">
        <f aca="false">IFERROR(VLOOKUP(P31,))</f>
        <v>#N/A</v>
      </c>
      <c r="V31" s="694"/>
      <c r="W31" s="87" t="s">
        <v>98</v>
      </c>
      <c r="X31" s="695"/>
      <c r="Y31" s="88" t="s">
        <v>129</v>
      </c>
      <c r="Z31" s="695"/>
      <c r="AA31" s="88" t="s">
        <v>375</v>
      </c>
      <c r="AB31" s="695"/>
      <c r="AC31" s="88" t="s">
        <v>129</v>
      </c>
      <c r="AD31" s="695"/>
      <c r="AE31" s="88" t="s">
        <v>130</v>
      </c>
      <c r="AF31" s="662" t="s">
        <v>141</v>
      </c>
      <c r="AG31" s="663" t="str">
        <f aca="false">IF(X31&gt;=1,(AB31*12+AD31)-(X31*12+Z31)+1,"")</f>
        <v/>
      </c>
      <c r="AH31" s="662" t="s">
        <v>376</v>
      </c>
      <c r="AI31" s="664" t="str">
        <f aca="false">IFERROR(ROUNDDOWN(ROUND(Q31*U31,0)*R31,0)*AG31,"")</f>
        <v/>
      </c>
      <c r="AJ31" s="4"/>
      <c r="AK31" s="696" t="str">
        <f aca="false">IFERROR(IF(AND(T31="特定加算Ⅰ",OR(V31="",V31="-",V31="いずれも取得していない")),"☓","○"),"")</f>
        <v>○</v>
      </c>
      <c r="AL31" s="697" t="str">
        <f aca="false">IFERROR(IF(AND(T31="特定加算Ⅰ",OR(V31="",V31="-",V31="いずれも取得していない")),"！特定加算Ⅰが選択されています。該当する介護福祉士配置等要件を選択してください。",""),"")</f>
        <v/>
      </c>
      <c r="AM31" s="698"/>
      <c r="AN31" s="698"/>
      <c r="AO31" s="698"/>
      <c r="AP31" s="698"/>
      <c r="AQ31" s="698"/>
      <c r="AR31" s="698"/>
      <c r="AS31" s="698"/>
      <c r="AT31" s="698"/>
      <c r="AU31" s="699"/>
    </row>
    <row r="32" customFormat="false" ht="33" hidden="false" customHeight="true" outlineLevel="0" collapsed="false">
      <c r="A32" s="650" t="n">
        <f aca="false">A31+1</f>
        <v>22</v>
      </c>
      <c r="B32" s="651" t="str">
        <f aca="false">IF(基本情報入力シート!C75="","",基本情報入力シート!C75)</f>
        <v/>
      </c>
      <c r="C32" s="651"/>
      <c r="D32" s="651"/>
      <c r="E32" s="651"/>
      <c r="F32" s="651"/>
      <c r="G32" s="651"/>
      <c r="H32" s="651"/>
      <c r="I32" s="651"/>
      <c r="J32" s="651"/>
      <c r="K32" s="651"/>
      <c r="L32" s="650" t="str">
        <f aca="false">IF(基本情報入力シート!M75="","",基本情報入力シート!M75)</f>
        <v/>
      </c>
      <c r="M32" s="650" t="str">
        <f aca="false">IF(基本情報入力シート!R75="","",基本情報入力シート!R75)</f>
        <v/>
      </c>
      <c r="N32" s="650" t="str">
        <f aca="false">IF(基本情報入力シート!W75="","",基本情報入力シート!W75)</f>
        <v/>
      </c>
      <c r="O32" s="650" t="str">
        <f aca="false">IF(基本情報入力シート!X75="","",基本情報入力シート!X75)</f>
        <v/>
      </c>
      <c r="P32" s="653" t="str">
        <f aca="false">IF(基本情報入力シート!Y75="","",基本情報入力シート!Y75)</f>
        <v/>
      </c>
      <c r="Q32" s="690" t="str">
        <f aca="false">IF(基本情報入力シート!Z75="","",基本情報入力シート!Z75)</f>
        <v/>
      </c>
      <c r="R32" s="691" t="str">
        <f aca="false">IF(基本情報入力シート!AA75="","",基本情報入力シート!AA75)</f>
        <v/>
      </c>
      <c r="S32" s="692"/>
      <c r="T32" s="693"/>
      <c r="U32" s="658" t="e">
        <f aca="false">IFERROR(VLOOKUP(P32,))</f>
        <v>#N/A</v>
      </c>
      <c r="V32" s="694"/>
      <c r="W32" s="87" t="s">
        <v>98</v>
      </c>
      <c r="X32" s="695"/>
      <c r="Y32" s="88" t="s">
        <v>129</v>
      </c>
      <c r="Z32" s="695"/>
      <c r="AA32" s="88" t="s">
        <v>375</v>
      </c>
      <c r="AB32" s="695"/>
      <c r="AC32" s="88" t="s">
        <v>129</v>
      </c>
      <c r="AD32" s="695"/>
      <c r="AE32" s="88" t="s">
        <v>130</v>
      </c>
      <c r="AF32" s="662" t="s">
        <v>141</v>
      </c>
      <c r="AG32" s="663" t="str">
        <f aca="false">IF(X32&gt;=1,(AB32*12+AD32)-(X32*12+Z32)+1,"")</f>
        <v/>
      </c>
      <c r="AH32" s="662" t="s">
        <v>376</v>
      </c>
      <c r="AI32" s="664" t="str">
        <f aca="false">IFERROR(ROUNDDOWN(ROUND(Q32*U32,0)*R32,0)*AG32,"")</f>
        <v/>
      </c>
      <c r="AJ32" s="4"/>
      <c r="AK32" s="696" t="str">
        <f aca="false">IFERROR(IF(AND(T32="特定加算Ⅰ",OR(V32="",V32="-",V32="いずれも取得していない")),"☓","○"),"")</f>
        <v>○</v>
      </c>
      <c r="AL32" s="697" t="str">
        <f aca="false">IFERROR(IF(AND(T32="特定加算Ⅰ",OR(V32="",V32="-",V32="いずれも取得していない")),"！特定加算Ⅰが選択されています。該当する介護福祉士配置等要件を選択してください。",""),"")</f>
        <v/>
      </c>
      <c r="AM32" s="698"/>
      <c r="AN32" s="698"/>
      <c r="AO32" s="698"/>
      <c r="AP32" s="698"/>
      <c r="AQ32" s="698"/>
      <c r="AR32" s="698"/>
      <c r="AS32" s="698"/>
      <c r="AT32" s="698"/>
      <c r="AU32" s="699"/>
    </row>
    <row r="33" customFormat="false" ht="33" hidden="false" customHeight="true" outlineLevel="0" collapsed="false">
      <c r="A33" s="650" t="n">
        <f aca="false">A32+1</f>
        <v>23</v>
      </c>
      <c r="B33" s="651" t="str">
        <f aca="false">IF(基本情報入力シート!C76="","",基本情報入力シート!C76)</f>
        <v/>
      </c>
      <c r="C33" s="651"/>
      <c r="D33" s="651"/>
      <c r="E33" s="651"/>
      <c r="F33" s="651"/>
      <c r="G33" s="651"/>
      <c r="H33" s="651"/>
      <c r="I33" s="651"/>
      <c r="J33" s="651"/>
      <c r="K33" s="651"/>
      <c r="L33" s="650" t="str">
        <f aca="false">IF(基本情報入力シート!M76="","",基本情報入力シート!M76)</f>
        <v/>
      </c>
      <c r="M33" s="650" t="str">
        <f aca="false">IF(基本情報入力シート!R76="","",基本情報入力シート!R76)</f>
        <v/>
      </c>
      <c r="N33" s="650" t="str">
        <f aca="false">IF(基本情報入力シート!W76="","",基本情報入力シート!W76)</f>
        <v/>
      </c>
      <c r="O33" s="650" t="str">
        <f aca="false">IF(基本情報入力シート!X76="","",基本情報入力シート!X76)</f>
        <v/>
      </c>
      <c r="P33" s="653" t="str">
        <f aca="false">IF(基本情報入力シート!Y76="","",基本情報入力シート!Y76)</f>
        <v/>
      </c>
      <c r="Q33" s="690" t="str">
        <f aca="false">IF(基本情報入力シート!Z76="","",基本情報入力シート!Z76)</f>
        <v/>
      </c>
      <c r="R33" s="691" t="str">
        <f aca="false">IF(基本情報入力シート!AA76="","",基本情報入力シート!AA76)</f>
        <v/>
      </c>
      <c r="S33" s="692"/>
      <c r="T33" s="693"/>
      <c r="U33" s="658" t="e">
        <f aca="false">IFERROR(VLOOKUP(P33,))</f>
        <v>#N/A</v>
      </c>
      <c r="V33" s="694"/>
      <c r="W33" s="87" t="s">
        <v>98</v>
      </c>
      <c r="X33" s="695"/>
      <c r="Y33" s="88" t="s">
        <v>129</v>
      </c>
      <c r="Z33" s="695"/>
      <c r="AA33" s="88" t="s">
        <v>375</v>
      </c>
      <c r="AB33" s="695"/>
      <c r="AC33" s="88" t="s">
        <v>129</v>
      </c>
      <c r="AD33" s="695"/>
      <c r="AE33" s="88" t="s">
        <v>130</v>
      </c>
      <c r="AF33" s="662" t="s">
        <v>141</v>
      </c>
      <c r="AG33" s="663" t="str">
        <f aca="false">IF(X33&gt;=1,(AB33*12+AD33)-(X33*12+Z33)+1,"")</f>
        <v/>
      </c>
      <c r="AH33" s="662" t="s">
        <v>376</v>
      </c>
      <c r="AI33" s="664" t="str">
        <f aca="false">IFERROR(ROUNDDOWN(ROUND(Q33*U33,0)*R33,0)*AG33,"")</f>
        <v/>
      </c>
      <c r="AJ33" s="4"/>
      <c r="AK33" s="696" t="str">
        <f aca="false">IFERROR(IF(AND(T33="特定加算Ⅰ",OR(V33="",V33="-",V33="いずれも取得していない")),"☓","○"),"")</f>
        <v>○</v>
      </c>
      <c r="AL33" s="697" t="str">
        <f aca="false">IFERROR(IF(AND(T33="特定加算Ⅰ",OR(V33="",V33="-",V33="いずれも取得していない")),"！特定加算Ⅰが選択されています。該当する介護福祉士配置等要件を選択してください。",""),"")</f>
        <v/>
      </c>
      <c r="AM33" s="698"/>
      <c r="AN33" s="698"/>
      <c r="AO33" s="698"/>
      <c r="AP33" s="698"/>
      <c r="AQ33" s="698"/>
      <c r="AR33" s="698"/>
      <c r="AS33" s="698"/>
      <c r="AT33" s="698"/>
      <c r="AU33" s="699"/>
    </row>
    <row r="34" customFormat="false" ht="33" hidden="false" customHeight="true" outlineLevel="0" collapsed="false">
      <c r="A34" s="650" t="n">
        <f aca="false">A33+1</f>
        <v>24</v>
      </c>
      <c r="B34" s="651" t="str">
        <f aca="false">IF(基本情報入力シート!C77="","",基本情報入力シート!C77)</f>
        <v/>
      </c>
      <c r="C34" s="651"/>
      <c r="D34" s="651"/>
      <c r="E34" s="651"/>
      <c r="F34" s="651"/>
      <c r="G34" s="651"/>
      <c r="H34" s="651"/>
      <c r="I34" s="651"/>
      <c r="J34" s="651"/>
      <c r="K34" s="651"/>
      <c r="L34" s="650" t="str">
        <f aca="false">IF(基本情報入力シート!M77="","",基本情報入力シート!M77)</f>
        <v/>
      </c>
      <c r="M34" s="650" t="str">
        <f aca="false">IF(基本情報入力シート!R77="","",基本情報入力シート!R77)</f>
        <v/>
      </c>
      <c r="N34" s="650" t="str">
        <f aca="false">IF(基本情報入力シート!W77="","",基本情報入力シート!W77)</f>
        <v/>
      </c>
      <c r="O34" s="650" t="str">
        <f aca="false">IF(基本情報入力シート!X77="","",基本情報入力シート!X77)</f>
        <v/>
      </c>
      <c r="P34" s="653" t="str">
        <f aca="false">IF(基本情報入力シート!Y77="","",基本情報入力シート!Y77)</f>
        <v/>
      </c>
      <c r="Q34" s="690" t="str">
        <f aca="false">IF(基本情報入力シート!Z77="","",基本情報入力シート!Z77)</f>
        <v/>
      </c>
      <c r="R34" s="691" t="str">
        <f aca="false">IF(基本情報入力シート!AA77="","",基本情報入力シート!AA77)</f>
        <v/>
      </c>
      <c r="S34" s="692"/>
      <c r="T34" s="693"/>
      <c r="U34" s="658" t="e">
        <f aca="false">IFERROR(VLOOKUP(P34,))</f>
        <v>#N/A</v>
      </c>
      <c r="V34" s="694"/>
      <c r="W34" s="87" t="s">
        <v>98</v>
      </c>
      <c r="X34" s="695"/>
      <c r="Y34" s="88" t="s">
        <v>129</v>
      </c>
      <c r="Z34" s="695"/>
      <c r="AA34" s="88" t="s">
        <v>375</v>
      </c>
      <c r="AB34" s="695"/>
      <c r="AC34" s="88" t="s">
        <v>129</v>
      </c>
      <c r="AD34" s="695"/>
      <c r="AE34" s="88" t="s">
        <v>130</v>
      </c>
      <c r="AF34" s="662" t="s">
        <v>141</v>
      </c>
      <c r="AG34" s="663" t="str">
        <f aca="false">IF(X34&gt;=1,(AB34*12+AD34)-(X34*12+Z34)+1,"")</f>
        <v/>
      </c>
      <c r="AH34" s="662" t="s">
        <v>376</v>
      </c>
      <c r="AI34" s="664" t="str">
        <f aca="false">IFERROR(ROUNDDOWN(ROUND(Q34*U34,0)*R34,0)*AG34,"")</f>
        <v/>
      </c>
      <c r="AJ34" s="4"/>
      <c r="AK34" s="696" t="str">
        <f aca="false">IFERROR(IF(AND(T34="特定加算Ⅰ",OR(V34="",V34="-",V34="いずれも取得していない")),"☓","○"),"")</f>
        <v>○</v>
      </c>
      <c r="AL34" s="697" t="str">
        <f aca="false">IFERROR(IF(AND(T34="特定加算Ⅰ",OR(V34="",V34="-",V34="いずれも取得していない")),"！特定加算Ⅰが選択されています。該当する介護福祉士配置等要件を選択してください。",""),"")</f>
        <v/>
      </c>
      <c r="AM34" s="698"/>
      <c r="AN34" s="698"/>
      <c r="AO34" s="698"/>
      <c r="AP34" s="698"/>
      <c r="AQ34" s="698"/>
      <c r="AR34" s="698"/>
      <c r="AS34" s="698"/>
      <c r="AT34" s="698"/>
      <c r="AU34" s="699"/>
    </row>
    <row r="35" customFormat="false" ht="33" hidden="false" customHeight="true" outlineLevel="0" collapsed="false">
      <c r="A35" s="650" t="n">
        <f aca="false">A34+1</f>
        <v>25</v>
      </c>
      <c r="B35" s="651" t="str">
        <f aca="false">IF(基本情報入力シート!C78="","",基本情報入力シート!C78)</f>
        <v/>
      </c>
      <c r="C35" s="651"/>
      <c r="D35" s="651"/>
      <c r="E35" s="651"/>
      <c r="F35" s="651"/>
      <c r="G35" s="651"/>
      <c r="H35" s="651"/>
      <c r="I35" s="651"/>
      <c r="J35" s="651"/>
      <c r="K35" s="651"/>
      <c r="L35" s="650" t="str">
        <f aca="false">IF(基本情報入力シート!M78="","",基本情報入力シート!M78)</f>
        <v/>
      </c>
      <c r="M35" s="650" t="str">
        <f aca="false">IF(基本情報入力シート!R78="","",基本情報入力シート!R78)</f>
        <v/>
      </c>
      <c r="N35" s="650" t="str">
        <f aca="false">IF(基本情報入力シート!W78="","",基本情報入力シート!W78)</f>
        <v/>
      </c>
      <c r="O35" s="650" t="str">
        <f aca="false">IF(基本情報入力シート!X78="","",基本情報入力シート!X78)</f>
        <v/>
      </c>
      <c r="P35" s="653" t="str">
        <f aca="false">IF(基本情報入力シート!Y78="","",基本情報入力シート!Y78)</f>
        <v/>
      </c>
      <c r="Q35" s="690" t="str">
        <f aca="false">IF(基本情報入力シート!Z78="","",基本情報入力シート!Z78)</f>
        <v/>
      </c>
      <c r="R35" s="691" t="str">
        <f aca="false">IF(基本情報入力シート!AA78="","",基本情報入力シート!AA78)</f>
        <v/>
      </c>
      <c r="S35" s="692"/>
      <c r="T35" s="693"/>
      <c r="U35" s="658" t="e">
        <f aca="false">IFERROR(VLOOKUP(P35,))</f>
        <v>#N/A</v>
      </c>
      <c r="V35" s="694"/>
      <c r="W35" s="87" t="s">
        <v>98</v>
      </c>
      <c r="X35" s="695"/>
      <c r="Y35" s="88" t="s">
        <v>129</v>
      </c>
      <c r="Z35" s="695"/>
      <c r="AA35" s="88" t="s">
        <v>375</v>
      </c>
      <c r="AB35" s="695"/>
      <c r="AC35" s="88" t="s">
        <v>129</v>
      </c>
      <c r="AD35" s="695"/>
      <c r="AE35" s="88" t="s">
        <v>130</v>
      </c>
      <c r="AF35" s="662" t="s">
        <v>141</v>
      </c>
      <c r="AG35" s="663" t="str">
        <f aca="false">IF(X35&gt;=1,(AB35*12+AD35)-(X35*12+Z35)+1,"")</f>
        <v/>
      </c>
      <c r="AH35" s="662" t="s">
        <v>376</v>
      </c>
      <c r="AI35" s="664" t="str">
        <f aca="false">IFERROR(ROUNDDOWN(ROUND(Q35*U35,0)*R35,0)*AG35,"")</f>
        <v/>
      </c>
      <c r="AJ35" s="4"/>
      <c r="AK35" s="696" t="str">
        <f aca="false">IFERROR(IF(AND(T35="特定加算Ⅰ",OR(V35="",V35="-",V35="いずれも取得していない")),"☓","○"),"")</f>
        <v>○</v>
      </c>
      <c r="AL35" s="697" t="str">
        <f aca="false">IFERROR(IF(AND(T35="特定加算Ⅰ",OR(V35="",V35="-",V35="いずれも取得していない")),"！特定加算Ⅰが選択されています。該当する介護福祉士配置等要件を選択してください。",""),"")</f>
        <v/>
      </c>
      <c r="AM35" s="698"/>
      <c r="AN35" s="698"/>
      <c r="AO35" s="698"/>
      <c r="AP35" s="698"/>
      <c r="AQ35" s="698"/>
      <c r="AR35" s="698"/>
      <c r="AS35" s="698"/>
      <c r="AT35" s="698"/>
      <c r="AU35" s="699"/>
    </row>
    <row r="36" customFormat="false" ht="33" hidden="false" customHeight="true" outlineLevel="0" collapsed="false">
      <c r="A36" s="650" t="n">
        <f aca="false">A35+1</f>
        <v>26</v>
      </c>
      <c r="B36" s="651" t="str">
        <f aca="false">IF(基本情報入力シート!C79="","",基本情報入力シート!C79)</f>
        <v/>
      </c>
      <c r="C36" s="651"/>
      <c r="D36" s="651"/>
      <c r="E36" s="651"/>
      <c r="F36" s="651"/>
      <c r="G36" s="651"/>
      <c r="H36" s="651"/>
      <c r="I36" s="651"/>
      <c r="J36" s="651"/>
      <c r="K36" s="651"/>
      <c r="L36" s="650" t="str">
        <f aca="false">IF(基本情報入力シート!M79="","",基本情報入力シート!M79)</f>
        <v/>
      </c>
      <c r="M36" s="650" t="str">
        <f aca="false">IF(基本情報入力シート!R79="","",基本情報入力シート!R79)</f>
        <v/>
      </c>
      <c r="N36" s="650" t="str">
        <f aca="false">IF(基本情報入力シート!W79="","",基本情報入力シート!W79)</f>
        <v/>
      </c>
      <c r="O36" s="650" t="str">
        <f aca="false">IF(基本情報入力シート!X79="","",基本情報入力シート!X79)</f>
        <v/>
      </c>
      <c r="P36" s="653" t="str">
        <f aca="false">IF(基本情報入力シート!Y79="","",基本情報入力シート!Y79)</f>
        <v/>
      </c>
      <c r="Q36" s="690" t="str">
        <f aca="false">IF(基本情報入力シート!Z79="","",基本情報入力シート!Z79)</f>
        <v/>
      </c>
      <c r="R36" s="691" t="str">
        <f aca="false">IF(基本情報入力シート!AA79="","",基本情報入力シート!AA79)</f>
        <v/>
      </c>
      <c r="S36" s="692"/>
      <c r="T36" s="693"/>
      <c r="U36" s="658" t="e">
        <f aca="false">IFERROR(VLOOKUP(P36,))</f>
        <v>#N/A</v>
      </c>
      <c r="V36" s="694"/>
      <c r="W36" s="87" t="s">
        <v>98</v>
      </c>
      <c r="X36" s="695"/>
      <c r="Y36" s="88" t="s">
        <v>129</v>
      </c>
      <c r="Z36" s="695"/>
      <c r="AA36" s="88" t="s">
        <v>375</v>
      </c>
      <c r="AB36" s="695"/>
      <c r="AC36" s="88" t="s">
        <v>129</v>
      </c>
      <c r="AD36" s="695"/>
      <c r="AE36" s="88" t="s">
        <v>130</v>
      </c>
      <c r="AF36" s="662" t="s">
        <v>141</v>
      </c>
      <c r="AG36" s="663" t="str">
        <f aca="false">IF(X36&gt;=1,(AB36*12+AD36)-(X36*12+Z36)+1,"")</f>
        <v/>
      </c>
      <c r="AH36" s="662" t="s">
        <v>376</v>
      </c>
      <c r="AI36" s="664" t="str">
        <f aca="false">IFERROR(ROUNDDOWN(ROUND(Q36*U36,0)*R36,0)*AG36,"")</f>
        <v/>
      </c>
      <c r="AJ36" s="4"/>
      <c r="AK36" s="696" t="str">
        <f aca="false">IFERROR(IF(AND(T36="特定加算Ⅰ",OR(V36="",V36="-",V36="いずれも取得していない")),"☓","○"),"")</f>
        <v>○</v>
      </c>
      <c r="AL36" s="697" t="str">
        <f aca="false">IFERROR(IF(AND(T36="特定加算Ⅰ",OR(V36="",V36="-",V36="いずれも取得していない")),"！特定加算Ⅰが選択されています。該当する介護福祉士配置等要件を選択してください。",""),"")</f>
        <v/>
      </c>
      <c r="AM36" s="698"/>
      <c r="AN36" s="698"/>
      <c r="AO36" s="698"/>
      <c r="AP36" s="698"/>
      <c r="AQ36" s="698"/>
      <c r="AR36" s="698"/>
      <c r="AS36" s="698"/>
      <c r="AT36" s="698"/>
      <c r="AU36" s="699"/>
    </row>
    <row r="37" customFormat="false" ht="33" hidden="false" customHeight="true" outlineLevel="0" collapsed="false">
      <c r="A37" s="650" t="n">
        <f aca="false">A36+1</f>
        <v>27</v>
      </c>
      <c r="B37" s="651" t="str">
        <f aca="false">IF(基本情報入力シート!C80="","",基本情報入力シート!C80)</f>
        <v/>
      </c>
      <c r="C37" s="651"/>
      <c r="D37" s="651"/>
      <c r="E37" s="651"/>
      <c r="F37" s="651"/>
      <c r="G37" s="651"/>
      <c r="H37" s="651"/>
      <c r="I37" s="651"/>
      <c r="J37" s="651"/>
      <c r="K37" s="651"/>
      <c r="L37" s="650" t="str">
        <f aca="false">IF(基本情報入力シート!M80="","",基本情報入力シート!M80)</f>
        <v/>
      </c>
      <c r="M37" s="650" t="str">
        <f aca="false">IF(基本情報入力シート!R80="","",基本情報入力シート!R80)</f>
        <v/>
      </c>
      <c r="N37" s="650" t="str">
        <f aca="false">IF(基本情報入力シート!W80="","",基本情報入力シート!W80)</f>
        <v/>
      </c>
      <c r="O37" s="650" t="str">
        <f aca="false">IF(基本情報入力シート!X80="","",基本情報入力シート!X80)</f>
        <v/>
      </c>
      <c r="P37" s="653" t="str">
        <f aca="false">IF(基本情報入力シート!Y80="","",基本情報入力シート!Y80)</f>
        <v/>
      </c>
      <c r="Q37" s="690" t="str">
        <f aca="false">IF(基本情報入力シート!Z80="","",基本情報入力シート!Z80)</f>
        <v/>
      </c>
      <c r="R37" s="691" t="str">
        <f aca="false">IF(基本情報入力シート!AA80="","",基本情報入力シート!AA80)</f>
        <v/>
      </c>
      <c r="S37" s="692"/>
      <c r="T37" s="693"/>
      <c r="U37" s="658" t="e">
        <f aca="false">IFERROR(VLOOKUP(P37,))</f>
        <v>#N/A</v>
      </c>
      <c r="V37" s="694"/>
      <c r="W37" s="87" t="s">
        <v>98</v>
      </c>
      <c r="X37" s="695"/>
      <c r="Y37" s="88" t="s">
        <v>129</v>
      </c>
      <c r="Z37" s="695"/>
      <c r="AA37" s="88" t="s">
        <v>375</v>
      </c>
      <c r="AB37" s="695"/>
      <c r="AC37" s="88" t="s">
        <v>129</v>
      </c>
      <c r="AD37" s="695"/>
      <c r="AE37" s="88" t="s">
        <v>130</v>
      </c>
      <c r="AF37" s="662" t="s">
        <v>141</v>
      </c>
      <c r="AG37" s="663" t="str">
        <f aca="false">IF(X37&gt;=1,(AB37*12+AD37)-(X37*12+Z37)+1,"")</f>
        <v/>
      </c>
      <c r="AH37" s="662" t="s">
        <v>376</v>
      </c>
      <c r="AI37" s="664" t="str">
        <f aca="false">IFERROR(ROUNDDOWN(ROUND(Q37*U37,0)*R37,0)*AG37,"")</f>
        <v/>
      </c>
      <c r="AJ37" s="4"/>
      <c r="AK37" s="696" t="str">
        <f aca="false">IFERROR(IF(AND(T37="特定加算Ⅰ",OR(V37="",V37="-",V37="いずれも取得していない")),"☓","○"),"")</f>
        <v>○</v>
      </c>
      <c r="AL37" s="697" t="str">
        <f aca="false">IFERROR(IF(AND(T37="特定加算Ⅰ",OR(V37="",V37="-",V37="いずれも取得していない")),"！特定加算Ⅰが選択されています。該当する介護福祉士配置等要件を選択してください。",""),"")</f>
        <v/>
      </c>
      <c r="AM37" s="698"/>
      <c r="AN37" s="698"/>
      <c r="AO37" s="698"/>
      <c r="AP37" s="698"/>
      <c r="AQ37" s="698"/>
      <c r="AR37" s="698"/>
      <c r="AS37" s="698"/>
      <c r="AT37" s="698"/>
      <c r="AU37" s="699"/>
    </row>
    <row r="38" customFormat="false" ht="33" hidden="false" customHeight="true" outlineLevel="0" collapsed="false">
      <c r="A38" s="650" t="n">
        <f aca="false">A37+1</f>
        <v>28</v>
      </c>
      <c r="B38" s="651" t="str">
        <f aca="false">IF(基本情報入力シート!C81="","",基本情報入力シート!C81)</f>
        <v/>
      </c>
      <c r="C38" s="651"/>
      <c r="D38" s="651"/>
      <c r="E38" s="651"/>
      <c r="F38" s="651"/>
      <c r="G38" s="651"/>
      <c r="H38" s="651"/>
      <c r="I38" s="651"/>
      <c r="J38" s="651"/>
      <c r="K38" s="651"/>
      <c r="L38" s="650" t="str">
        <f aca="false">IF(基本情報入力シート!M81="","",基本情報入力シート!M81)</f>
        <v/>
      </c>
      <c r="M38" s="650" t="str">
        <f aca="false">IF(基本情報入力シート!R81="","",基本情報入力シート!R81)</f>
        <v/>
      </c>
      <c r="N38" s="650" t="str">
        <f aca="false">IF(基本情報入力シート!W81="","",基本情報入力シート!W81)</f>
        <v/>
      </c>
      <c r="O38" s="650" t="str">
        <f aca="false">IF(基本情報入力シート!X81="","",基本情報入力シート!X81)</f>
        <v/>
      </c>
      <c r="P38" s="653" t="str">
        <f aca="false">IF(基本情報入力シート!Y81="","",基本情報入力シート!Y81)</f>
        <v/>
      </c>
      <c r="Q38" s="690" t="str">
        <f aca="false">IF(基本情報入力シート!Z81="","",基本情報入力シート!Z81)</f>
        <v/>
      </c>
      <c r="R38" s="691" t="str">
        <f aca="false">IF(基本情報入力シート!AA81="","",基本情報入力シート!AA81)</f>
        <v/>
      </c>
      <c r="S38" s="692"/>
      <c r="T38" s="693"/>
      <c r="U38" s="658" t="e">
        <f aca="false">IFERROR(VLOOKUP(P38,))</f>
        <v>#N/A</v>
      </c>
      <c r="V38" s="694"/>
      <c r="W38" s="87" t="s">
        <v>98</v>
      </c>
      <c r="X38" s="695"/>
      <c r="Y38" s="88" t="s">
        <v>129</v>
      </c>
      <c r="Z38" s="695"/>
      <c r="AA38" s="88" t="s">
        <v>375</v>
      </c>
      <c r="AB38" s="695"/>
      <c r="AC38" s="88" t="s">
        <v>129</v>
      </c>
      <c r="AD38" s="695"/>
      <c r="AE38" s="88" t="s">
        <v>130</v>
      </c>
      <c r="AF38" s="662" t="s">
        <v>141</v>
      </c>
      <c r="AG38" s="663" t="str">
        <f aca="false">IF(X38&gt;=1,(AB38*12+AD38)-(X38*12+Z38)+1,"")</f>
        <v/>
      </c>
      <c r="AH38" s="662" t="s">
        <v>376</v>
      </c>
      <c r="AI38" s="664" t="str">
        <f aca="false">IFERROR(ROUNDDOWN(ROUND(Q38*U38,0)*R38,0)*AG38,"")</f>
        <v/>
      </c>
      <c r="AJ38" s="4"/>
      <c r="AK38" s="696" t="str">
        <f aca="false">IFERROR(IF(AND(T38="特定加算Ⅰ",OR(V38="",V38="-",V38="いずれも取得していない")),"☓","○"),"")</f>
        <v>○</v>
      </c>
      <c r="AL38" s="697" t="str">
        <f aca="false">IFERROR(IF(AND(T38="特定加算Ⅰ",OR(V38="",V38="-",V38="いずれも取得していない")),"！特定加算Ⅰが選択されています。該当する介護福祉士配置等要件を選択してください。",""),"")</f>
        <v/>
      </c>
      <c r="AM38" s="698"/>
      <c r="AN38" s="698"/>
      <c r="AO38" s="698"/>
      <c r="AP38" s="698"/>
      <c r="AQ38" s="698"/>
      <c r="AR38" s="698"/>
      <c r="AS38" s="698"/>
      <c r="AT38" s="698"/>
      <c r="AU38" s="699"/>
    </row>
    <row r="39" customFormat="false" ht="33" hidden="false" customHeight="true" outlineLevel="0" collapsed="false">
      <c r="A39" s="650" t="n">
        <f aca="false">A38+1</f>
        <v>29</v>
      </c>
      <c r="B39" s="651" t="str">
        <f aca="false">IF(基本情報入力シート!C82="","",基本情報入力シート!C82)</f>
        <v/>
      </c>
      <c r="C39" s="651"/>
      <c r="D39" s="651"/>
      <c r="E39" s="651"/>
      <c r="F39" s="651"/>
      <c r="G39" s="651"/>
      <c r="H39" s="651"/>
      <c r="I39" s="651"/>
      <c r="J39" s="651"/>
      <c r="K39" s="651"/>
      <c r="L39" s="650" t="str">
        <f aca="false">IF(基本情報入力シート!M82="","",基本情報入力シート!M82)</f>
        <v/>
      </c>
      <c r="M39" s="650" t="str">
        <f aca="false">IF(基本情報入力シート!R82="","",基本情報入力シート!R82)</f>
        <v/>
      </c>
      <c r="N39" s="650" t="str">
        <f aca="false">IF(基本情報入力シート!W82="","",基本情報入力シート!W82)</f>
        <v/>
      </c>
      <c r="O39" s="650" t="str">
        <f aca="false">IF(基本情報入力シート!X82="","",基本情報入力シート!X82)</f>
        <v/>
      </c>
      <c r="P39" s="653" t="str">
        <f aca="false">IF(基本情報入力シート!Y82="","",基本情報入力シート!Y82)</f>
        <v/>
      </c>
      <c r="Q39" s="690" t="str">
        <f aca="false">IF(基本情報入力シート!Z82="","",基本情報入力シート!Z82)</f>
        <v/>
      </c>
      <c r="R39" s="691" t="str">
        <f aca="false">IF(基本情報入力シート!AA82="","",基本情報入力シート!AA82)</f>
        <v/>
      </c>
      <c r="S39" s="692"/>
      <c r="T39" s="693"/>
      <c r="U39" s="658" t="e">
        <f aca="false">IFERROR(VLOOKUP(P39,))</f>
        <v>#N/A</v>
      </c>
      <c r="V39" s="694"/>
      <c r="W39" s="87" t="s">
        <v>98</v>
      </c>
      <c r="X39" s="695"/>
      <c r="Y39" s="88" t="s">
        <v>129</v>
      </c>
      <c r="Z39" s="695"/>
      <c r="AA39" s="88" t="s">
        <v>375</v>
      </c>
      <c r="AB39" s="695"/>
      <c r="AC39" s="88" t="s">
        <v>129</v>
      </c>
      <c r="AD39" s="695"/>
      <c r="AE39" s="88" t="s">
        <v>130</v>
      </c>
      <c r="AF39" s="662" t="s">
        <v>141</v>
      </c>
      <c r="AG39" s="663" t="str">
        <f aca="false">IF(X39&gt;=1,(AB39*12+AD39)-(X39*12+Z39)+1,"")</f>
        <v/>
      </c>
      <c r="AH39" s="662" t="s">
        <v>376</v>
      </c>
      <c r="AI39" s="664" t="str">
        <f aca="false">IFERROR(ROUNDDOWN(ROUND(Q39*U39,0)*R39,0)*AG39,"")</f>
        <v/>
      </c>
      <c r="AJ39" s="4"/>
      <c r="AK39" s="696" t="str">
        <f aca="false">IFERROR(IF(AND(T39="特定加算Ⅰ",OR(V39="",V39="-",V39="いずれも取得していない")),"☓","○"),"")</f>
        <v>○</v>
      </c>
      <c r="AL39" s="697" t="str">
        <f aca="false">IFERROR(IF(AND(T39="特定加算Ⅰ",OR(V39="",V39="-",V39="いずれも取得していない")),"！特定加算Ⅰが選択されています。該当する介護福祉士配置等要件を選択してください。",""),"")</f>
        <v/>
      </c>
      <c r="AM39" s="698"/>
      <c r="AN39" s="698"/>
      <c r="AO39" s="698"/>
      <c r="AP39" s="698"/>
      <c r="AQ39" s="698"/>
      <c r="AR39" s="698"/>
      <c r="AS39" s="698"/>
      <c r="AT39" s="698"/>
      <c r="AU39" s="699"/>
    </row>
    <row r="40" customFormat="false" ht="33" hidden="false" customHeight="true" outlineLevel="0" collapsed="false">
      <c r="A40" s="650" t="n">
        <f aca="false">A39+1</f>
        <v>30</v>
      </c>
      <c r="B40" s="651" t="str">
        <f aca="false">IF(基本情報入力シート!C83="","",基本情報入力シート!C83)</f>
        <v/>
      </c>
      <c r="C40" s="651"/>
      <c r="D40" s="651"/>
      <c r="E40" s="651"/>
      <c r="F40" s="651"/>
      <c r="G40" s="651"/>
      <c r="H40" s="651"/>
      <c r="I40" s="651"/>
      <c r="J40" s="651"/>
      <c r="K40" s="651"/>
      <c r="L40" s="650" t="str">
        <f aca="false">IF(基本情報入力シート!M83="","",基本情報入力シート!M83)</f>
        <v/>
      </c>
      <c r="M40" s="650" t="str">
        <f aca="false">IF(基本情報入力シート!R83="","",基本情報入力シート!R83)</f>
        <v/>
      </c>
      <c r="N40" s="650" t="str">
        <f aca="false">IF(基本情報入力シート!W83="","",基本情報入力シート!W83)</f>
        <v/>
      </c>
      <c r="O40" s="650" t="str">
        <f aca="false">IF(基本情報入力シート!X83="","",基本情報入力シート!X83)</f>
        <v/>
      </c>
      <c r="P40" s="653" t="str">
        <f aca="false">IF(基本情報入力シート!Y83="","",基本情報入力シート!Y83)</f>
        <v/>
      </c>
      <c r="Q40" s="690" t="str">
        <f aca="false">IF(基本情報入力シート!Z83="","",基本情報入力シート!Z83)</f>
        <v/>
      </c>
      <c r="R40" s="691" t="str">
        <f aca="false">IF(基本情報入力シート!AA83="","",基本情報入力シート!AA83)</f>
        <v/>
      </c>
      <c r="S40" s="692"/>
      <c r="T40" s="693"/>
      <c r="U40" s="658" t="e">
        <f aca="false">IFERROR(VLOOKUP(P40,))</f>
        <v>#N/A</v>
      </c>
      <c r="V40" s="694"/>
      <c r="W40" s="87" t="s">
        <v>98</v>
      </c>
      <c r="X40" s="695"/>
      <c r="Y40" s="88" t="s">
        <v>129</v>
      </c>
      <c r="Z40" s="695"/>
      <c r="AA40" s="88" t="s">
        <v>375</v>
      </c>
      <c r="AB40" s="695"/>
      <c r="AC40" s="88" t="s">
        <v>129</v>
      </c>
      <c r="AD40" s="695"/>
      <c r="AE40" s="88" t="s">
        <v>130</v>
      </c>
      <c r="AF40" s="662" t="s">
        <v>141</v>
      </c>
      <c r="AG40" s="663" t="str">
        <f aca="false">IF(X40&gt;=1,(AB40*12+AD40)-(X40*12+Z40)+1,"")</f>
        <v/>
      </c>
      <c r="AH40" s="662" t="s">
        <v>376</v>
      </c>
      <c r="AI40" s="664" t="str">
        <f aca="false">IFERROR(ROUNDDOWN(ROUND(Q40*U40,0)*R40,0)*AG40,"")</f>
        <v/>
      </c>
      <c r="AJ40" s="4"/>
      <c r="AK40" s="696" t="str">
        <f aca="false">IFERROR(IF(AND(T40="特定加算Ⅰ",OR(V40="",V40="-",V40="いずれも取得していない")),"☓","○"),"")</f>
        <v>○</v>
      </c>
      <c r="AL40" s="697" t="str">
        <f aca="false">IFERROR(IF(AND(T40="特定加算Ⅰ",OR(V40="",V40="-",V40="いずれも取得していない")),"！特定加算Ⅰが選択されています。該当する介護福祉士配置等要件を選択してください。",""),"")</f>
        <v/>
      </c>
      <c r="AM40" s="698"/>
      <c r="AN40" s="698"/>
      <c r="AO40" s="698"/>
      <c r="AP40" s="698"/>
      <c r="AQ40" s="698"/>
      <c r="AR40" s="698"/>
      <c r="AS40" s="698"/>
      <c r="AT40" s="698"/>
      <c r="AU40" s="699"/>
    </row>
    <row r="41" customFormat="false" ht="33" hidden="false" customHeight="true" outlineLevel="0" collapsed="false">
      <c r="A41" s="650" t="n">
        <f aca="false">A40+1</f>
        <v>31</v>
      </c>
      <c r="B41" s="651" t="str">
        <f aca="false">IF(基本情報入力シート!C84="","",基本情報入力シート!C84)</f>
        <v/>
      </c>
      <c r="C41" s="651"/>
      <c r="D41" s="651"/>
      <c r="E41" s="651"/>
      <c r="F41" s="651"/>
      <c r="G41" s="651"/>
      <c r="H41" s="651"/>
      <c r="I41" s="651"/>
      <c r="J41" s="651"/>
      <c r="K41" s="651"/>
      <c r="L41" s="650" t="str">
        <f aca="false">IF(基本情報入力シート!M84="","",基本情報入力シート!M84)</f>
        <v/>
      </c>
      <c r="M41" s="650" t="str">
        <f aca="false">IF(基本情報入力シート!R84="","",基本情報入力シート!R84)</f>
        <v/>
      </c>
      <c r="N41" s="650" t="str">
        <f aca="false">IF(基本情報入力シート!W84="","",基本情報入力シート!W84)</f>
        <v/>
      </c>
      <c r="O41" s="650" t="str">
        <f aca="false">IF(基本情報入力シート!X84="","",基本情報入力シート!X84)</f>
        <v/>
      </c>
      <c r="P41" s="653" t="str">
        <f aca="false">IF(基本情報入力シート!Y84="","",基本情報入力シート!Y84)</f>
        <v/>
      </c>
      <c r="Q41" s="690" t="str">
        <f aca="false">IF(基本情報入力シート!Z84="","",基本情報入力シート!Z84)</f>
        <v/>
      </c>
      <c r="R41" s="691" t="str">
        <f aca="false">IF(基本情報入力シート!AA84="","",基本情報入力シート!AA84)</f>
        <v/>
      </c>
      <c r="S41" s="692"/>
      <c r="T41" s="693"/>
      <c r="U41" s="658" t="e">
        <f aca="false">IFERROR(VLOOKUP(P41,))</f>
        <v>#N/A</v>
      </c>
      <c r="V41" s="694"/>
      <c r="W41" s="87" t="s">
        <v>98</v>
      </c>
      <c r="X41" s="695"/>
      <c r="Y41" s="88" t="s">
        <v>129</v>
      </c>
      <c r="Z41" s="695"/>
      <c r="AA41" s="88" t="s">
        <v>375</v>
      </c>
      <c r="AB41" s="695"/>
      <c r="AC41" s="88" t="s">
        <v>129</v>
      </c>
      <c r="AD41" s="695"/>
      <c r="AE41" s="88" t="s">
        <v>130</v>
      </c>
      <c r="AF41" s="662" t="s">
        <v>141</v>
      </c>
      <c r="AG41" s="663" t="str">
        <f aca="false">IF(X41&gt;=1,(AB41*12+AD41)-(X41*12+Z41)+1,"")</f>
        <v/>
      </c>
      <c r="AH41" s="662" t="s">
        <v>376</v>
      </c>
      <c r="AI41" s="664" t="str">
        <f aca="false">IFERROR(ROUNDDOWN(ROUND(Q41*U41,0)*R41,0)*AG41,"")</f>
        <v/>
      </c>
      <c r="AJ41" s="4"/>
      <c r="AK41" s="696" t="str">
        <f aca="false">IFERROR(IF(AND(T41="特定加算Ⅰ",OR(V41="",V41="-",V41="いずれも取得していない")),"☓","○"),"")</f>
        <v>○</v>
      </c>
      <c r="AL41" s="697" t="str">
        <f aca="false">IFERROR(IF(AND(T41="特定加算Ⅰ",OR(V41="",V41="-",V41="いずれも取得していない")),"！特定加算Ⅰが選択されています。該当する介護福祉士配置等要件を選択してください。",""),"")</f>
        <v/>
      </c>
      <c r="AM41" s="698"/>
      <c r="AN41" s="698"/>
      <c r="AO41" s="698"/>
      <c r="AP41" s="698"/>
      <c r="AQ41" s="698"/>
      <c r="AR41" s="698"/>
      <c r="AS41" s="698"/>
      <c r="AT41" s="698"/>
      <c r="AU41" s="699"/>
    </row>
    <row r="42" customFormat="false" ht="33" hidden="false" customHeight="true" outlineLevel="0" collapsed="false">
      <c r="A42" s="650" t="n">
        <f aca="false">A41+1</f>
        <v>32</v>
      </c>
      <c r="B42" s="651" t="str">
        <f aca="false">IF(基本情報入力シート!C85="","",基本情報入力シート!C85)</f>
        <v/>
      </c>
      <c r="C42" s="651"/>
      <c r="D42" s="651"/>
      <c r="E42" s="651"/>
      <c r="F42" s="651"/>
      <c r="G42" s="651"/>
      <c r="H42" s="651"/>
      <c r="I42" s="651"/>
      <c r="J42" s="651"/>
      <c r="K42" s="651"/>
      <c r="L42" s="650" t="str">
        <f aca="false">IF(基本情報入力シート!M85="","",基本情報入力シート!M85)</f>
        <v/>
      </c>
      <c r="M42" s="650" t="str">
        <f aca="false">IF(基本情報入力シート!R85="","",基本情報入力シート!R85)</f>
        <v/>
      </c>
      <c r="N42" s="650" t="str">
        <f aca="false">IF(基本情報入力シート!W85="","",基本情報入力シート!W85)</f>
        <v/>
      </c>
      <c r="O42" s="650" t="str">
        <f aca="false">IF(基本情報入力シート!X85="","",基本情報入力シート!X85)</f>
        <v/>
      </c>
      <c r="P42" s="653" t="str">
        <f aca="false">IF(基本情報入力シート!Y85="","",基本情報入力シート!Y85)</f>
        <v/>
      </c>
      <c r="Q42" s="690" t="str">
        <f aca="false">IF(基本情報入力シート!Z85="","",基本情報入力シート!Z85)</f>
        <v/>
      </c>
      <c r="R42" s="691" t="str">
        <f aca="false">IF(基本情報入力シート!AA85="","",基本情報入力シート!AA85)</f>
        <v/>
      </c>
      <c r="S42" s="692"/>
      <c r="T42" s="693"/>
      <c r="U42" s="658" t="e">
        <f aca="false">IFERROR(VLOOKUP(P42,))</f>
        <v>#N/A</v>
      </c>
      <c r="V42" s="694"/>
      <c r="W42" s="87" t="s">
        <v>98</v>
      </c>
      <c r="X42" s="695"/>
      <c r="Y42" s="88" t="s">
        <v>129</v>
      </c>
      <c r="Z42" s="695"/>
      <c r="AA42" s="88" t="s">
        <v>375</v>
      </c>
      <c r="AB42" s="695"/>
      <c r="AC42" s="88" t="s">
        <v>129</v>
      </c>
      <c r="AD42" s="695"/>
      <c r="AE42" s="88" t="s">
        <v>130</v>
      </c>
      <c r="AF42" s="662" t="s">
        <v>141</v>
      </c>
      <c r="AG42" s="663" t="str">
        <f aca="false">IF(X42&gt;=1,(AB42*12+AD42)-(X42*12+Z42)+1,"")</f>
        <v/>
      </c>
      <c r="AH42" s="662" t="s">
        <v>376</v>
      </c>
      <c r="AI42" s="664" t="str">
        <f aca="false">IFERROR(ROUNDDOWN(ROUND(Q42*U42,0)*R42,0)*AG42,"")</f>
        <v/>
      </c>
      <c r="AJ42" s="4"/>
      <c r="AK42" s="696" t="str">
        <f aca="false">IFERROR(IF(AND(T42="特定加算Ⅰ",OR(V42="",V42="-",V42="いずれも取得していない")),"☓","○"),"")</f>
        <v>○</v>
      </c>
      <c r="AL42" s="697" t="str">
        <f aca="false">IFERROR(IF(AND(T42="特定加算Ⅰ",OR(V42="",V42="-",V42="いずれも取得していない")),"！特定加算Ⅰが選択されています。該当する介護福祉士配置等要件を選択してください。",""),"")</f>
        <v/>
      </c>
      <c r="AM42" s="698"/>
      <c r="AN42" s="698"/>
      <c r="AO42" s="698"/>
      <c r="AP42" s="698"/>
      <c r="AQ42" s="698"/>
      <c r="AR42" s="698"/>
      <c r="AS42" s="698"/>
      <c r="AT42" s="698"/>
      <c r="AU42" s="699"/>
    </row>
    <row r="43" customFormat="false" ht="33" hidden="false" customHeight="true" outlineLevel="0" collapsed="false">
      <c r="A43" s="650" t="n">
        <f aca="false">A42+1</f>
        <v>33</v>
      </c>
      <c r="B43" s="651" t="str">
        <f aca="false">IF(基本情報入力シート!C86="","",基本情報入力シート!C86)</f>
        <v/>
      </c>
      <c r="C43" s="651"/>
      <c r="D43" s="651"/>
      <c r="E43" s="651"/>
      <c r="F43" s="651"/>
      <c r="G43" s="651"/>
      <c r="H43" s="651"/>
      <c r="I43" s="651"/>
      <c r="J43" s="651"/>
      <c r="K43" s="651"/>
      <c r="L43" s="650" t="str">
        <f aca="false">IF(基本情報入力シート!M86="","",基本情報入力シート!M86)</f>
        <v/>
      </c>
      <c r="M43" s="650" t="str">
        <f aca="false">IF(基本情報入力シート!R86="","",基本情報入力シート!R86)</f>
        <v/>
      </c>
      <c r="N43" s="650" t="str">
        <f aca="false">IF(基本情報入力シート!W86="","",基本情報入力シート!W86)</f>
        <v/>
      </c>
      <c r="O43" s="650" t="str">
        <f aca="false">IF(基本情報入力シート!X86="","",基本情報入力シート!X86)</f>
        <v/>
      </c>
      <c r="P43" s="653" t="str">
        <f aca="false">IF(基本情報入力シート!Y86="","",基本情報入力シート!Y86)</f>
        <v/>
      </c>
      <c r="Q43" s="690" t="str">
        <f aca="false">IF(基本情報入力シート!Z86="","",基本情報入力シート!Z86)</f>
        <v/>
      </c>
      <c r="R43" s="691" t="str">
        <f aca="false">IF(基本情報入力シート!AA86="","",基本情報入力シート!AA86)</f>
        <v/>
      </c>
      <c r="S43" s="692"/>
      <c r="T43" s="693"/>
      <c r="U43" s="658" t="e">
        <f aca="false">IFERROR(VLOOKUP(P43,))</f>
        <v>#N/A</v>
      </c>
      <c r="V43" s="694"/>
      <c r="W43" s="87" t="s">
        <v>98</v>
      </c>
      <c r="X43" s="695"/>
      <c r="Y43" s="88" t="s">
        <v>129</v>
      </c>
      <c r="Z43" s="695"/>
      <c r="AA43" s="88" t="s">
        <v>375</v>
      </c>
      <c r="AB43" s="695"/>
      <c r="AC43" s="88" t="s">
        <v>129</v>
      </c>
      <c r="AD43" s="695"/>
      <c r="AE43" s="88" t="s">
        <v>130</v>
      </c>
      <c r="AF43" s="662" t="s">
        <v>141</v>
      </c>
      <c r="AG43" s="663" t="str">
        <f aca="false">IF(X43&gt;=1,(AB43*12+AD43)-(X43*12+Z43)+1,"")</f>
        <v/>
      </c>
      <c r="AH43" s="662" t="s">
        <v>376</v>
      </c>
      <c r="AI43" s="664" t="str">
        <f aca="false">IFERROR(ROUNDDOWN(ROUND(Q43*U43,0)*R43,0)*AG43,"")</f>
        <v/>
      </c>
      <c r="AJ43" s="4"/>
      <c r="AK43" s="696" t="str">
        <f aca="false">IFERROR(IF(AND(T43="特定加算Ⅰ",OR(V43="",V43="-",V43="いずれも取得していない")),"☓","○"),"")</f>
        <v>○</v>
      </c>
      <c r="AL43" s="697" t="str">
        <f aca="false">IFERROR(IF(AND(T43="特定加算Ⅰ",OR(V43="",V43="-",V43="いずれも取得していない")),"！特定加算Ⅰが選択されています。該当する介護福祉士配置等要件を選択してください。",""),"")</f>
        <v/>
      </c>
      <c r="AM43" s="698"/>
      <c r="AN43" s="698"/>
      <c r="AO43" s="698"/>
      <c r="AP43" s="698"/>
      <c r="AQ43" s="698"/>
      <c r="AR43" s="698"/>
      <c r="AS43" s="698"/>
      <c r="AT43" s="698"/>
      <c r="AU43" s="699"/>
    </row>
    <row r="44" customFormat="false" ht="33" hidden="false" customHeight="true" outlineLevel="0" collapsed="false">
      <c r="A44" s="650" t="n">
        <f aca="false">A43+1</f>
        <v>34</v>
      </c>
      <c r="B44" s="651" t="str">
        <f aca="false">IF(基本情報入力シート!C87="","",基本情報入力シート!C87)</f>
        <v/>
      </c>
      <c r="C44" s="651"/>
      <c r="D44" s="651"/>
      <c r="E44" s="651"/>
      <c r="F44" s="651"/>
      <c r="G44" s="651"/>
      <c r="H44" s="651"/>
      <c r="I44" s="651"/>
      <c r="J44" s="651"/>
      <c r="K44" s="651"/>
      <c r="L44" s="650" t="str">
        <f aca="false">IF(基本情報入力シート!M87="","",基本情報入力シート!M87)</f>
        <v/>
      </c>
      <c r="M44" s="650" t="str">
        <f aca="false">IF(基本情報入力シート!R87="","",基本情報入力シート!R87)</f>
        <v/>
      </c>
      <c r="N44" s="650" t="str">
        <f aca="false">IF(基本情報入力シート!W87="","",基本情報入力シート!W87)</f>
        <v/>
      </c>
      <c r="O44" s="650" t="str">
        <f aca="false">IF(基本情報入力シート!X87="","",基本情報入力シート!X87)</f>
        <v/>
      </c>
      <c r="P44" s="653" t="str">
        <f aca="false">IF(基本情報入力シート!Y87="","",基本情報入力シート!Y87)</f>
        <v/>
      </c>
      <c r="Q44" s="690" t="str">
        <f aca="false">IF(基本情報入力シート!Z87="","",基本情報入力シート!Z87)</f>
        <v/>
      </c>
      <c r="R44" s="691" t="str">
        <f aca="false">IF(基本情報入力シート!AA87="","",基本情報入力シート!AA87)</f>
        <v/>
      </c>
      <c r="S44" s="692"/>
      <c r="T44" s="693"/>
      <c r="U44" s="658" t="e">
        <f aca="false">IFERROR(VLOOKUP(P44,))</f>
        <v>#N/A</v>
      </c>
      <c r="V44" s="694"/>
      <c r="W44" s="87" t="s">
        <v>98</v>
      </c>
      <c r="X44" s="695"/>
      <c r="Y44" s="88" t="s">
        <v>129</v>
      </c>
      <c r="Z44" s="695"/>
      <c r="AA44" s="88" t="s">
        <v>375</v>
      </c>
      <c r="AB44" s="695"/>
      <c r="AC44" s="88" t="s">
        <v>129</v>
      </c>
      <c r="AD44" s="695"/>
      <c r="AE44" s="88" t="s">
        <v>130</v>
      </c>
      <c r="AF44" s="662" t="s">
        <v>141</v>
      </c>
      <c r="AG44" s="663" t="str">
        <f aca="false">IF(X44&gt;=1,(AB44*12+AD44)-(X44*12+Z44)+1,"")</f>
        <v/>
      </c>
      <c r="AH44" s="662" t="s">
        <v>376</v>
      </c>
      <c r="AI44" s="664" t="str">
        <f aca="false">IFERROR(ROUNDDOWN(ROUND(Q44*U44,0)*R44,0)*AG44,"")</f>
        <v/>
      </c>
      <c r="AJ44" s="4"/>
      <c r="AK44" s="696" t="str">
        <f aca="false">IFERROR(IF(AND(T44="特定加算Ⅰ",OR(V44="",V44="-",V44="いずれも取得していない")),"☓","○"),"")</f>
        <v>○</v>
      </c>
      <c r="AL44" s="697" t="str">
        <f aca="false">IFERROR(IF(AND(T44="特定加算Ⅰ",OR(V44="",V44="-",V44="いずれも取得していない")),"！特定加算Ⅰが選択されています。該当する介護福祉士配置等要件を選択してください。",""),"")</f>
        <v/>
      </c>
      <c r="AM44" s="698"/>
      <c r="AN44" s="698"/>
      <c r="AO44" s="698"/>
      <c r="AP44" s="698"/>
      <c r="AQ44" s="698"/>
      <c r="AR44" s="698"/>
      <c r="AS44" s="698"/>
      <c r="AT44" s="698"/>
      <c r="AU44" s="699"/>
    </row>
    <row r="45" customFormat="false" ht="33" hidden="false" customHeight="true" outlineLevel="0" collapsed="false">
      <c r="A45" s="650" t="n">
        <f aca="false">A44+1</f>
        <v>35</v>
      </c>
      <c r="B45" s="651" t="str">
        <f aca="false">IF(基本情報入力シート!C88="","",基本情報入力シート!C88)</f>
        <v/>
      </c>
      <c r="C45" s="651"/>
      <c r="D45" s="651"/>
      <c r="E45" s="651"/>
      <c r="F45" s="651"/>
      <c r="G45" s="651"/>
      <c r="H45" s="651"/>
      <c r="I45" s="651"/>
      <c r="J45" s="651"/>
      <c r="K45" s="651"/>
      <c r="L45" s="650" t="str">
        <f aca="false">IF(基本情報入力シート!M88="","",基本情報入力シート!M88)</f>
        <v/>
      </c>
      <c r="M45" s="650" t="str">
        <f aca="false">IF(基本情報入力シート!R88="","",基本情報入力シート!R88)</f>
        <v/>
      </c>
      <c r="N45" s="650" t="str">
        <f aca="false">IF(基本情報入力シート!W88="","",基本情報入力シート!W88)</f>
        <v/>
      </c>
      <c r="O45" s="650" t="str">
        <f aca="false">IF(基本情報入力シート!X88="","",基本情報入力シート!X88)</f>
        <v/>
      </c>
      <c r="P45" s="653" t="str">
        <f aca="false">IF(基本情報入力シート!Y88="","",基本情報入力シート!Y88)</f>
        <v/>
      </c>
      <c r="Q45" s="690" t="str">
        <f aca="false">IF(基本情報入力シート!Z88="","",基本情報入力シート!Z88)</f>
        <v/>
      </c>
      <c r="R45" s="691" t="str">
        <f aca="false">IF(基本情報入力シート!AA88="","",基本情報入力シート!AA88)</f>
        <v/>
      </c>
      <c r="S45" s="692"/>
      <c r="T45" s="693"/>
      <c r="U45" s="658" t="e">
        <f aca="false">IFERROR(VLOOKUP(P45,))</f>
        <v>#N/A</v>
      </c>
      <c r="V45" s="694"/>
      <c r="W45" s="87" t="s">
        <v>98</v>
      </c>
      <c r="X45" s="695"/>
      <c r="Y45" s="88" t="s">
        <v>129</v>
      </c>
      <c r="Z45" s="695"/>
      <c r="AA45" s="88" t="s">
        <v>375</v>
      </c>
      <c r="AB45" s="695"/>
      <c r="AC45" s="88" t="s">
        <v>129</v>
      </c>
      <c r="AD45" s="695"/>
      <c r="AE45" s="88" t="s">
        <v>130</v>
      </c>
      <c r="AF45" s="662" t="s">
        <v>141</v>
      </c>
      <c r="AG45" s="663" t="str">
        <f aca="false">IF(X45&gt;=1,(AB45*12+AD45)-(X45*12+Z45)+1,"")</f>
        <v/>
      </c>
      <c r="AH45" s="662" t="s">
        <v>376</v>
      </c>
      <c r="AI45" s="664" t="str">
        <f aca="false">IFERROR(ROUNDDOWN(ROUND(Q45*U45,0)*R45,0)*AG45,"")</f>
        <v/>
      </c>
      <c r="AJ45" s="4"/>
      <c r="AK45" s="696" t="str">
        <f aca="false">IFERROR(IF(AND(T45="特定加算Ⅰ",OR(V45="",V45="-",V45="いずれも取得していない")),"☓","○"),"")</f>
        <v>○</v>
      </c>
      <c r="AL45" s="697" t="str">
        <f aca="false">IFERROR(IF(AND(T45="特定加算Ⅰ",OR(V45="",V45="-",V45="いずれも取得していない")),"！特定加算Ⅰが選択されています。該当する介護福祉士配置等要件を選択してください。",""),"")</f>
        <v/>
      </c>
      <c r="AM45" s="698"/>
      <c r="AN45" s="698"/>
      <c r="AO45" s="698"/>
      <c r="AP45" s="698"/>
      <c r="AQ45" s="698"/>
      <c r="AR45" s="698"/>
      <c r="AS45" s="698"/>
      <c r="AT45" s="698"/>
      <c r="AU45" s="699"/>
    </row>
    <row r="46" customFormat="false" ht="33" hidden="false" customHeight="true" outlineLevel="0" collapsed="false">
      <c r="A46" s="650" t="n">
        <f aca="false">A45+1</f>
        <v>36</v>
      </c>
      <c r="B46" s="651" t="str">
        <f aca="false">IF(基本情報入力シート!C89="","",基本情報入力シート!C89)</f>
        <v/>
      </c>
      <c r="C46" s="651"/>
      <c r="D46" s="651"/>
      <c r="E46" s="651"/>
      <c r="F46" s="651"/>
      <c r="G46" s="651"/>
      <c r="H46" s="651"/>
      <c r="I46" s="651"/>
      <c r="J46" s="651"/>
      <c r="K46" s="651"/>
      <c r="L46" s="650" t="str">
        <f aca="false">IF(基本情報入力シート!M89="","",基本情報入力シート!M89)</f>
        <v/>
      </c>
      <c r="M46" s="650" t="str">
        <f aca="false">IF(基本情報入力シート!R89="","",基本情報入力シート!R89)</f>
        <v/>
      </c>
      <c r="N46" s="650" t="str">
        <f aca="false">IF(基本情報入力シート!W89="","",基本情報入力シート!W89)</f>
        <v/>
      </c>
      <c r="O46" s="650" t="str">
        <f aca="false">IF(基本情報入力シート!X89="","",基本情報入力シート!X89)</f>
        <v/>
      </c>
      <c r="P46" s="653" t="str">
        <f aca="false">IF(基本情報入力シート!Y89="","",基本情報入力シート!Y89)</f>
        <v/>
      </c>
      <c r="Q46" s="690" t="str">
        <f aca="false">IF(基本情報入力シート!Z89="","",基本情報入力シート!Z89)</f>
        <v/>
      </c>
      <c r="R46" s="691" t="str">
        <f aca="false">IF(基本情報入力シート!AA89="","",基本情報入力シート!AA89)</f>
        <v/>
      </c>
      <c r="S46" s="692"/>
      <c r="T46" s="693"/>
      <c r="U46" s="658" t="e">
        <f aca="false">IFERROR(VLOOKUP(P46,))</f>
        <v>#N/A</v>
      </c>
      <c r="V46" s="694"/>
      <c r="W46" s="87" t="s">
        <v>98</v>
      </c>
      <c r="X46" s="695"/>
      <c r="Y46" s="88" t="s">
        <v>129</v>
      </c>
      <c r="Z46" s="695"/>
      <c r="AA46" s="88" t="s">
        <v>375</v>
      </c>
      <c r="AB46" s="695"/>
      <c r="AC46" s="88" t="s">
        <v>129</v>
      </c>
      <c r="AD46" s="695"/>
      <c r="AE46" s="88" t="s">
        <v>130</v>
      </c>
      <c r="AF46" s="662" t="s">
        <v>141</v>
      </c>
      <c r="AG46" s="663" t="str">
        <f aca="false">IF(X46&gt;=1,(AB46*12+AD46)-(X46*12+Z46)+1,"")</f>
        <v/>
      </c>
      <c r="AH46" s="662" t="s">
        <v>376</v>
      </c>
      <c r="AI46" s="664" t="str">
        <f aca="false">IFERROR(ROUNDDOWN(ROUND(Q46*U46,0)*R46,0)*AG46,"")</f>
        <v/>
      </c>
      <c r="AJ46" s="4"/>
      <c r="AK46" s="696" t="str">
        <f aca="false">IFERROR(IF(AND(T46="特定加算Ⅰ",OR(V46="",V46="-",V46="いずれも取得していない")),"☓","○"),"")</f>
        <v>○</v>
      </c>
      <c r="AL46" s="697" t="str">
        <f aca="false">IFERROR(IF(AND(T46="特定加算Ⅰ",OR(V46="",V46="-",V46="いずれも取得していない")),"！特定加算Ⅰが選択されています。該当する介護福祉士配置等要件を選択してください。",""),"")</f>
        <v/>
      </c>
      <c r="AM46" s="698"/>
      <c r="AN46" s="698"/>
      <c r="AO46" s="698"/>
      <c r="AP46" s="698"/>
      <c r="AQ46" s="698"/>
      <c r="AR46" s="698"/>
      <c r="AS46" s="698"/>
      <c r="AT46" s="698"/>
      <c r="AU46" s="699"/>
    </row>
    <row r="47" customFormat="false" ht="33" hidden="false" customHeight="true" outlineLevel="0" collapsed="false">
      <c r="A47" s="650" t="n">
        <f aca="false">A46+1</f>
        <v>37</v>
      </c>
      <c r="B47" s="651" t="str">
        <f aca="false">IF(基本情報入力シート!C90="","",基本情報入力シート!C90)</f>
        <v/>
      </c>
      <c r="C47" s="651"/>
      <c r="D47" s="651"/>
      <c r="E47" s="651"/>
      <c r="F47" s="651"/>
      <c r="G47" s="651"/>
      <c r="H47" s="651"/>
      <c r="I47" s="651"/>
      <c r="J47" s="651"/>
      <c r="K47" s="651"/>
      <c r="L47" s="650" t="str">
        <f aca="false">IF(基本情報入力シート!M90="","",基本情報入力シート!M90)</f>
        <v/>
      </c>
      <c r="M47" s="650" t="str">
        <f aca="false">IF(基本情報入力シート!R90="","",基本情報入力シート!R90)</f>
        <v/>
      </c>
      <c r="N47" s="650" t="str">
        <f aca="false">IF(基本情報入力シート!W90="","",基本情報入力シート!W90)</f>
        <v/>
      </c>
      <c r="O47" s="650" t="str">
        <f aca="false">IF(基本情報入力シート!X90="","",基本情報入力シート!X90)</f>
        <v/>
      </c>
      <c r="P47" s="653" t="str">
        <f aca="false">IF(基本情報入力シート!Y90="","",基本情報入力シート!Y90)</f>
        <v/>
      </c>
      <c r="Q47" s="690" t="str">
        <f aca="false">IF(基本情報入力シート!Z90="","",基本情報入力シート!Z90)</f>
        <v/>
      </c>
      <c r="R47" s="691" t="str">
        <f aca="false">IF(基本情報入力シート!AA90="","",基本情報入力シート!AA90)</f>
        <v/>
      </c>
      <c r="S47" s="692"/>
      <c r="T47" s="693"/>
      <c r="U47" s="658" t="e">
        <f aca="false">IFERROR(VLOOKUP(P47,))</f>
        <v>#N/A</v>
      </c>
      <c r="V47" s="694"/>
      <c r="W47" s="87" t="s">
        <v>98</v>
      </c>
      <c r="X47" s="695"/>
      <c r="Y47" s="88" t="s">
        <v>129</v>
      </c>
      <c r="Z47" s="695"/>
      <c r="AA47" s="88" t="s">
        <v>375</v>
      </c>
      <c r="AB47" s="695"/>
      <c r="AC47" s="88" t="s">
        <v>129</v>
      </c>
      <c r="AD47" s="695"/>
      <c r="AE47" s="88" t="s">
        <v>130</v>
      </c>
      <c r="AF47" s="662" t="s">
        <v>141</v>
      </c>
      <c r="AG47" s="663" t="str">
        <f aca="false">IF(X47&gt;=1,(AB47*12+AD47)-(X47*12+Z47)+1,"")</f>
        <v/>
      </c>
      <c r="AH47" s="662" t="s">
        <v>376</v>
      </c>
      <c r="AI47" s="664" t="str">
        <f aca="false">IFERROR(ROUNDDOWN(ROUND(Q47*U47,0)*R47,0)*AG47,"")</f>
        <v/>
      </c>
      <c r="AJ47" s="4"/>
      <c r="AK47" s="696" t="str">
        <f aca="false">IFERROR(IF(AND(T47="特定加算Ⅰ",OR(V47="",V47="-",V47="いずれも取得していない")),"☓","○"),"")</f>
        <v>○</v>
      </c>
      <c r="AL47" s="697" t="str">
        <f aca="false">IFERROR(IF(AND(T47="特定加算Ⅰ",OR(V47="",V47="-",V47="いずれも取得していない")),"！特定加算Ⅰが選択されています。該当する介護福祉士配置等要件を選択してください。",""),"")</f>
        <v/>
      </c>
      <c r="AM47" s="698"/>
      <c r="AN47" s="698"/>
      <c r="AO47" s="698"/>
      <c r="AP47" s="698"/>
      <c r="AQ47" s="698"/>
      <c r="AR47" s="698"/>
      <c r="AS47" s="698"/>
      <c r="AT47" s="698"/>
      <c r="AU47" s="699"/>
    </row>
    <row r="48" customFormat="false" ht="33" hidden="false" customHeight="true" outlineLevel="0" collapsed="false">
      <c r="A48" s="650" t="n">
        <f aca="false">A47+1</f>
        <v>38</v>
      </c>
      <c r="B48" s="651" t="str">
        <f aca="false">IF(基本情報入力シート!C91="","",基本情報入力シート!C91)</f>
        <v/>
      </c>
      <c r="C48" s="651"/>
      <c r="D48" s="651"/>
      <c r="E48" s="651"/>
      <c r="F48" s="651"/>
      <c r="G48" s="651"/>
      <c r="H48" s="651"/>
      <c r="I48" s="651"/>
      <c r="J48" s="651"/>
      <c r="K48" s="651"/>
      <c r="L48" s="650" t="str">
        <f aca="false">IF(基本情報入力シート!M91="","",基本情報入力シート!M91)</f>
        <v/>
      </c>
      <c r="M48" s="650" t="str">
        <f aca="false">IF(基本情報入力シート!R91="","",基本情報入力シート!R91)</f>
        <v/>
      </c>
      <c r="N48" s="650" t="str">
        <f aca="false">IF(基本情報入力シート!W91="","",基本情報入力シート!W91)</f>
        <v/>
      </c>
      <c r="O48" s="650" t="str">
        <f aca="false">IF(基本情報入力シート!X91="","",基本情報入力シート!X91)</f>
        <v/>
      </c>
      <c r="P48" s="653" t="str">
        <f aca="false">IF(基本情報入力シート!Y91="","",基本情報入力シート!Y91)</f>
        <v/>
      </c>
      <c r="Q48" s="690" t="str">
        <f aca="false">IF(基本情報入力シート!Z91="","",基本情報入力シート!Z91)</f>
        <v/>
      </c>
      <c r="R48" s="691" t="str">
        <f aca="false">IF(基本情報入力シート!AA91="","",基本情報入力シート!AA91)</f>
        <v/>
      </c>
      <c r="S48" s="692"/>
      <c r="T48" s="693"/>
      <c r="U48" s="658" t="e">
        <f aca="false">IFERROR(VLOOKUP(P48,))</f>
        <v>#N/A</v>
      </c>
      <c r="V48" s="694"/>
      <c r="W48" s="87" t="s">
        <v>98</v>
      </c>
      <c r="X48" s="695"/>
      <c r="Y48" s="88" t="s">
        <v>129</v>
      </c>
      <c r="Z48" s="695"/>
      <c r="AA48" s="88" t="s">
        <v>375</v>
      </c>
      <c r="AB48" s="695"/>
      <c r="AC48" s="88" t="s">
        <v>129</v>
      </c>
      <c r="AD48" s="695"/>
      <c r="AE48" s="88" t="s">
        <v>130</v>
      </c>
      <c r="AF48" s="662" t="s">
        <v>141</v>
      </c>
      <c r="AG48" s="663" t="str">
        <f aca="false">IF(X48&gt;=1,(AB48*12+AD48)-(X48*12+Z48)+1,"")</f>
        <v/>
      </c>
      <c r="AH48" s="662" t="s">
        <v>376</v>
      </c>
      <c r="AI48" s="664" t="str">
        <f aca="false">IFERROR(ROUNDDOWN(ROUND(Q48*U48,0)*R48,0)*AG48,"")</f>
        <v/>
      </c>
      <c r="AJ48" s="4"/>
      <c r="AK48" s="696" t="str">
        <f aca="false">IFERROR(IF(AND(T48="特定加算Ⅰ",OR(V48="",V48="-",V48="いずれも取得していない")),"☓","○"),"")</f>
        <v>○</v>
      </c>
      <c r="AL48" s="697" t="str">
        <f aca="false">IFERROR(IF(AND(T48="特定加算Ⅰ",OR(V48="",V48="-",V48="いずれも取得していない")),"！特定加算Ⅰが選択されています。該当する介護福祉士配置等要件を選択してください。",""),"")</f>
        <v/>
      </c>
      <c r="AM48" s="698"/>
      <c r="AN48" s="698"/>
      <c r="AO48" s="698"/>
      <c r="AP48" s="698"/>
      <c r="AQ48" s="698"/>
      <c r="AR48" s="698"/>
      <c r="AS48" s="698"/>
      <c r="AT48" s="698"/>
      <c r="AU48" s="699"/>
    </row>
    <row r="49" customFormat="false" ht="33" hidden="false" customHeight="true" outlineLevel="0" collapsed="false">
      <c r="A49" s="650" t="n">
        <f aca="false">A48+1</f>
        <v>39</v>
      </c>
      <c r="B49" s="651" t="str">
        <f aca="false">IF(基本情報入力シート!C92="","",基本情報入力シート!C92)</f>
        <v/>
      </c>
      <c r="C49" s="651"/>
      <c r="D49" s="651"/>
      <c r="E49" s="651"/>
      <c r="F49" s="651"/>
      <c r="G49" s="651"/>
      <c r="H49" s="651"/>
      <c r="I49" s="651"/>
      <c r="J49" s="651"/>
      <c r="K49" s="651"/>
      <c r="L49" s="650" t="str">
        <f aca="false">IF(基本情報入力シート!M92="","",基本情報入力シート!M92)</f>
        <v/>
      </c>
      <c r="M49" s="650" t="str">
        <f aca="false">IF(基本情報入力シート!R92="","",基本情報入力シート!R92)</f>
        <v/>
      </c>
      <c r="N49" s="650" t="str">
        <f aca="false">IF(基本情報入力シート!W92="","",基本情報入力シート!W92)</f>
        <v/>
      </c>
      <c r="O49" s="650" t="str">
        <f aca="false">IF(基本情報入力シート!X92="","",基本情報入力シート!X92)</f>
        <v/>
      </c>
      <c r="P49" s="653" t="str">
        <f aca="false">IF(基本情報入力シート!Y92="","",基本情報入力シート!Y92)</f>
        <v/>
      </c>
      <c r="Q49" s="690" t="str">
        <f aca="false">IF(基本情報入力シート!Z92="","",基本情報入力シート!Z92)</f>
        <v/>
      </c>
      <c r="R49" s="691" t="str">
        <f aca="false">IF(基本情報入力シート!AA92="","",基本情報入力シート!AA92)</f>
        <v/>
      </c>
      <c r="S49" s="692"/>
      <c r="T49" s="693"/>
      <c r="U49" s="658" t="e">
        <f aca="false">IFERROR(VLOOKUP(P49,))</f>
        <v>#N/A</v>
      </c>
      <c r="V49" s="694"/>
      <c r="W49" s="87" t="s">
        <v>98</v>
      </c>
      <c r="X49" s="695"/>
      <c r="Y49" s="88" t="s">
        <v>129</v>
      </c>
      <c r="Z49" s="695"/>
      <c r="AA49" s="88" t="s">
        <v>375</v>
      </c>
      <c r="AB49" s="695"/>
      <c r="AC49" s="88" t="s">
        <v>129</v>
      </c>
      <c r="AD49" s="695"/>
      <c r="AE49" s="88" t="s">
        <v>130</v>
      </c>
      <c r="AF49" s="662" t="s">
        <v>141</v>
      </c>
      <c r="AG49" s="663" t="str">
        <f aca="false">IF(X49&gt;=1,(AB49*12+AD49)-(X49*12+Z49)+1,"")</f>
        <v/>
      </c>
      <c r="AH49" s="662" t="s">
        <v>376</v>
      </c>
      <c r="AI49" s="664" t="str">
        <f aca="false">IFERROR(ROUNDDOWN(ROUND(Q49*U49,0)*R49,0)*AG49,"")</f>
        <v/>
      </c>
      <c r="AJ49" s="4"/>
      <c r="AK49" s="696" t="str">
        <f aca="false">IFERROR(IF(AND(T49="特定加算Ⅰ",OR(V49="",V49="-",V49="いずれも取得していない")),"☓","○"),"")</f>
        <v>○</v>
      </c>
      <c r="AL49" s="697" t="str">
        <f aca="false">IFERROR(IF(AND(T49="特定加算Ⅰ",OR(V49="",V49="-",V49="いずれも取得していない")),"！特定加算Ⅰが選択されています。該当する介護福祉士配置等要件を選択してください。",""),"")</f>
        <v/>
      </c>
      <c r="AM49" s="698"/>
      <c r="AN49" s="698"/>
      <c r="AO49" s="698"/>
      <c r="AP49" s="698"/>
      <c r="AQ49" s="698"/>
      <c r="AR49" s="698"/>
      <c r="AS49" s="698"/>
      <c r="AT49" s="698"/>
      <c r="AU49" s="699"/>
    </row>
    <row r="50" customFormat="false" ht="33" hidden="false" customHeight="true" outlineLevel="0" collapsed="false">
      <c r="A50" s="650" t="n">
        <f aca="false">A49+1</f>
        <v>40</v>
      </c>
      <c r="B50" s="651" t="str">
        <f aca="false">IF(基本情報入力シート!C93="","",基本情報入力シート!C93)</f>
        <v/>
      </c>
      <c r="C50" s="651"/>
      <c r="D50" s="651"/>
      <c r="E50" s="651"/>
      <c r="F50" s="651"/>
      <c r="G50" s="651"/>
      <c r="H50" s="651"/>
      <c r="I50" s="651"/>
      <c r="J50" s="651"/>
      <c r="K50" s="651"/>
      <c r="L50" s="650" t="str">
        <f aca="false">IF(基本情報入力シート!M93="","",基本情報入力シート!M93)</f>
        <v/>
      </c>
      <c r="M50" s="650" t="str">
        <f aca="false">IF(基本情報入力シート!R93="","",基本情報入力シート!R93)</f>
        <v/>
      </c>
      <c r="N50" s="650" t="str">
        <f aca="false">IF(基本情報入力シート!W93="","",基本情報入力シート!W93)</f>
        <v/>
      </c>
      <c r="O50" s="650" t="str">
        <f aca="false">IF(基本情報入力シート!X93="","",基本情報入力シート!X93)</f>
        <v/>
      </c>
      <c r="P50" s="653" t="str">
        <f aca="false">IF(基本情報入力シート!Y93="","",基本情報入力シート!Y93)</f>
        <v/>
      </c>
      <c r="Q50" s="690" t="str">
        <f aca="false">IF(基本情報入力シート!Z93="","",基本情報入力シート!Z93)</f>
        <v/>
      </c>
      <c r="R50" s="691" t="str">
        <f aca="false">IF(基本情報入力シート!AA93="","",基本情報入力シート!AA93)</f>
        <v/>
      </c>
      <c r="S50" s="692"/>
      <c r="T50" s="693"/>
      <c r="U50" s="658" t="e">
        <f aca="false">IFERROR(VLOOKUP(P50,))</f>
        <v>#N/A</v>
      </c>
      <c r="V50" s="694"/>
      <c r="W50" s="87" t="s">
        <v>98</v>
      </c>
      <c r="X50" s="695"/>
      <c r="Y50" s="88" t="s">
        <v>129</v>
      </c>
      <c r="Z50" s="695"/>
      <c r="AA50" s="88" t="s">
        <v>375</v>
      </c>
      <c r="AB50" s="695"/>
      <c r="AC50" s="88" t="s">
        <v>129</v>
      </c>
      <c r="AD50" s="695"/>
      <c r="AE50" s="88" t="s">
        <v>130</v>
      </c>
      <c r="AF50" s="662" t="s">
        <v>141</v>
      </c>
      <c r="AG50" s="663" t="str">
        <f aca="false">IF(X50&gt;=1,(AB50*12+AD50)-(X50*12+Z50)+1,"")</f>
        <v/>
      </c>
      <c r="AH50" s="662" t="s">
        <v>376</v>
      </c>
      <c r="AI50" s="664" t="str">
        <f aca="false">IFERROR(ROUNDDOWN(ROUND(Q50*U50,0)*R50,0)*AG50,"")</f>
        <v/>
      </c>
      <c r="AJ50" s="4"/>
      <c r="AK50" s="696" t="str">
        <f aca="false">IFERROR(IF(AND(T50="特定加算Ⅰ",OR(V50="",V50="-",V50="いずれも取得していない")),"☓","○"),"")</f>
        <v>○</v>
      </c>
      <c r="AL50" s="697" t="str">
        <f aca="false">IFERROR(IF(AND(T50="特定加算Ⅰ",OR(V50="",V50="-",V50="いずれも取得していない")),"！特定加算Ⅰが選択されています。該当する介護福祉士配置等要件を選択してください。",""),"")</f>
        <v/>
      </c>
      <c r="AM50" s="698"/>
      <c r="AN50" s="698"/>
      <c r="AO50" s="698"/>
      <c r="AP50" s="698"/>
      <c r="AQ50" s="698"/>
      <c r="AR50" s="698"/>
      <c r="AS50" s="698"/>
      <c r="AT50" s="698"/>
      <c r="AU50" s="699"/>
    </row>
    <row r="51" customFormat="false" ht="33" hidden="false" customHeight="true" outlineLevel="0" collapsed="false">
      <c r="A51" s="650" t="n">
        <f aca="false">A50+1</f>
        <v>41</v>
      </c>
      <c r="B51" s="651" t="str">
        <f aca="false">IF(基本情報入力シート!C94="","",基本情報入力シート!C94)</f>
        <v/>
      </c>
      <c r="C51" s="651"/>
      <c r="D51" s="651"/>
      <c r="E51" s="651"/>
      <c r="F51" s="651"/>
      <c r="G51" s="651"/>
      <c r="H51" s="651"/>
      <c r="I51" s="651"/>
      <c r="J51" s="651"/>
      <c r="K51" s="651"/>
      <c r="L51" s="650" t="str">
        <f aca="false">IF(基本情報入力シート!M94="","",基本情報入力シート!M94)</f>
        <v/>
      </c>
      <c r="M51" s="650" t="str">
        <f aca="false">IF(基本情報入力シート!R94="","",基本情報入力シート!R94)</f>
        <v/>
      </c>
      <c r="N51" s="650" t="str">
        <f aca="false">IF(基本情報入力シート!W94="","",基本情報入力シート!W94)</f>
        <v/>
      </c>
      <c r="O51" s="650" t="str">
        <f aca="false">IF(基本情報入力シート!X94="","",基本情報入力シート!X94)</f>
        <v/>
      </c>
      <c r="P51" s="653" t="str">
        <f aca="false">IF(基本情報入力シート!Y94="","",基本情報入力シート!Y94)</f>
        <v/>
      </c>
      <c r="Q51" s="690" t="str">
        <f aca="false">IF(基本情報入力シート!Z94="","",基本情報入力シート!Z94)</f>
        <v/>
      </c>
      <c r="R51" s="691" t="str">
        <f aca="false">IF(基本情報入力シート!AA94="","",基本情報入力シート!AA94)</f>
        <v/>
      </c>
      <c r="S51" s="692"/>
      <c r="T51" s="693"/>
      <c r="U51" s="658" t="e">
        <f aca="false">IFERROR(VLOOKUP(P51,))</f>
        <v>#N/A</v>
      </c>
      <c r="V51" s="694"/>
      <c r="W51" s="87" t="s">
        <v>98</v>
      </c>
      <c r="X51" s="695"/>
      <c r="Y51" s="88" t="s">
        <v>129</v>
      </c>
      <c r="Z51" s="695"/>
      <c r="AA51" s="88" t="s">
        <v>375</v>
      </c>
      <c r="AB51" s="695"/>
      <c r="AC51" s="88" t="s">
        <v>129</v>
      </c>
      <c r="AD51" s="695"/>
      <c r="AE51" s="88" t="s">
        <v>130</v>
      </c>
      <c r="AF51" s="662" t="s">
        <v>141</v>
      </c>
      <c r="AG51" s="663" t="str">
        <f aca="false">IF(X51&gt;=1,(AB51*12+AD51)-(X51*12+Z51)+1,"")</f>
        <v/>
      </c>
      <c r="AH51" s="662" t="s">
        <v>376</v>
      </c>
      <c r="AI51" s="664" t="str">
        <f aca="false">IFERROR(ROUNDDOWN(ROUND(Q51*U51,0)*R51,0)*AG51,"")</f>
        <v/>
      </c>
      <c r="AJ51" s="4"/>
      <c r="AK51" s="696" t="str">
        <f aca="false">IFERROR(IF(AND(T51="特定加算Ⅰ",OR(V51="",V51="-",V51="いずれも取得していない")),"☓","○"),"")</f>
        <v>○</v>
      </c>
      <c r="AL51" s="697" t="str">
        <f aca="false">IFERROR(IF(AND(T51="特定加算Ⅰ",OR(V51="",V51="-",V51="いずれも取得していない")),"！特定加算Ⅰが選択されています。該当する介護福祉士配置等要件を選択してください。",""),"")</f>
        <v/>
      </c>
      <c r="AM51" s="698"/>
      <c r="AN51" s="698"/>
      <c r="AO51" s="698"/>
      <c r="AP51" s="698"/>
      <c r="AQ51" s="698"/>
      <c r="AR51" s="698"/>
      <c r="AS51" s="698"/>
      <c r="AT51" s="698"/>
      <c r="AU51" s="699"/>
    </row>
    <row r="52" customFormat="false" ht="33" hidden="false" customHeight="true" outlineLevel="0" collapsed="false">
      <c r="A52" s="650" t="n">
        <f aca="false">A51+1</f>
        <v>42</v>
      </c>
      <c r="B52" s="651" t="str">
        <f aca="false">IF(基本情報入力シート!C95="","",基本情報入力シート!C95)</f>
        <v/>
      </c>
      <c r="C52" s="651"/>
      <c r="D52" s="651"/>
      <c r="E52" s="651"/>
      <c r="F52" s="651"/>
      <c r="G52" s="651"/>
      <c r="H52" s="651"/>
      <c r="I52" s="651"/>
      <c r="J52" s="651"/>
      <c r="K52" s="651"/>
      <c r="L52" s="650" t="str">
        <f aca="false">IF(基本情報入力シート!M95="","",基本情報入力シート!M95)</f>
        <v/>
      </c>
      <c r="M52" s="650" t="str">
        <f aca="false">IF(基本情報入力シート!R95="","",基本情報入力シート!R95)</f>
        <v/>
      </c>
      <c r="N52" s="650" t="str">
        <f aca="false">IF(基本情報入力シート!W95="","",基本情報入力シート!W95)</f>
        <v/>
      </c>
      <c r="O52" s="650" t="str">
        <f aca="false">IF(基本情報入力シート!X95="","",基本情報入力シート!X95)</f>
        <v/>
      </c>
      <c r="P52" s="653" t="str">
        <f aca="false">IF(基本情報入力シート!Y95="","",基本情報入力シート!Y95)</f>
        <v/>
      </c>
      <c r="Q52" s="690" t="str">
        <f aca="false">IF(基本情報入力シート!Z95="","",基本情報入力シート!Z95)</f>
        <v/>
      </c>
      <c r="R52" s="691" t="str">
        <f aca="false">IF(基本情報入力シート!AA95="","",基本情報入力シート!AA95)</f>
        <v/>
      </c>
      <c r="S52" s="692"/>
      <c r="T52" s="693"/>
      <c r="U52" s="658" t="e">
        <f aca="false">IFERROR(VLOOKUP(P52,))</f>
        <v>#N/A</v>
      </c>
      <c r="V52" s="694"/>
      <c r="W52" s="87" t="s">
        <v>98</v>
      </c>
      <c r="X52" s="695"/>
      <c r="Y52" s="88" t="s">
        <v>129</v>
      </c>
      <c r="Z52" s="695"/>
      <c r="AA52" s="88" t="s">
        <v>375</v>
      </c>
      <c r="AB52" s="695"/>
      <c r="AC52" s="88" t="s">
        <v>129</v>
      </c>
      <c r="AD52" s="695"/>
      <c r="AE52" s="88" t="s">
        <v>130</v>
      </c>
      <c r="AF52" s="662" t="s">
        <v>141</v>
      </c>
      <c r="AG52" s="663" t="str">
        <f aca="false">IF(X52&gt;=1,(AB52*12+AD52)-(X52*12+Z52)+1,"")</f>
        <v/>
      </c>
      <c r="AH52" s="662" t="s">
        <v>376</v>
      </c>
      <c r="AI52" s="664" t="str">
        <f aca="false">IFERROR(ROUNDDOWN(ROUND(Q52*U52,0)*R52,0)*AG52,"")</f>
        <v/>
      </c>
      <c r="AJ52" s="4"/>
      <c r="AK52" s="696" t="str">
        <f aca="false">IFERROR(IF(AND(T52="特定加算Ⅰ",OR(V52="",V52="-",V52="いずれも取得していない")),"☓","○"),"")</f>
        <v>○</v>
      </c>
      <c r="AL52" s="697" t="str">
        <f aca="false">IFERROR(IF(AND(T52="特定加算Ⅰ",OR(V52="",V52="-",V52="いずれも取得していない")),"！特定加算Ⅰが選択されています。該当する介護福祉士配置等要件を選択してください。",""),"")</f>
        <v/>
      </c>
      <c r="AM52" s="698"/>
      <c r="AN52" s="698"/>
      <c r="AO52" s="698"/>
      <c r="AP52" s="698"/>
      <c r="AQ52" s="698"/>
      <c r="AR52" s="698"/>
      <c r="AS52" s="698"/>
      <c r="AT52" s="698"/>
      <c r="AU52" s="699"/>
    </row>
    <row r="53" customFormat="false" ht="33" hidden="false" customHeight="true" outlineLevel="0" collapsed="false">
      <c r="A53" s="650" t="n">
        <f aca="false">A52+1</f>
        <v>43</v>
      </c>
      <c r="B53" s="651" t="str">
        <f aca="false">IF(基本情報入力シート!C96="","",基本情報入力シート!C96)</f>
        <v/>
      </c>
      <c r="C53" s="651"/>
      <c r="D53" s="651"/>
      <c r="E53" s="651"/>
      <c r="F53" s="651"/>
      <c r="G53" s="651"/>
      <c r="H53" s="651"/>
      <c r="I53" s="651"/>
      <c r="J53" s="651"/>
      <c r="K53" s="651"/>
      <c r="L53" s="650" t="str">
        <f aca="false">IF(基本情報入力シート!M96="","",基本情報入力シート!M96)</f>
        <v/>
      </c>
      <c r="M53" s="650" t="str">
        <f aca="false">IF(基本情報入力シート!R96="","",基本情報入力シート!R96)</f>
        <v/>
      </c>
      <c r="N53" s="650" t="str">
        <f aca="false">IF(基本情報入力シート!W96="","",基本情報入力シート!W96)</f>
        <v/>
      </c>
      <c r="O53" s="650" t="str">
        <f aca="false">IF(基本情報入力シート!X96="","",基本情報入力シート!X96)</f>
        <v/>
      </c>
      <c r="P53" s="653" t="str">
        <f aca="false">IF(基本情報入力シート!Y96="","",基本情報入力シート!Y96)</f>
        <v/>
      </c>
      <c r="Q53" s="690" t="str">
        <f aca="false">IF(基本情報入力シート!Z96="","",基本情報入力シート!Z96)</f>
        <v/>
      </c>
      <c r="R53" s="691" t="str">
        <f aca="false">IF(基本情報入力シート!AA96="","",基本情報入力シート!AA96)</f>
        <v/>
      </c>
      <c r="S53" s="692"/>
      <c r="T53" s="693"/>
      <c r="U53" s="658" t="e">
        <f aca="false">IFERROR(VLOOKUP(P53,))</f>
        <v>#N/A</v>
      </c>
      <c r="V53" s="694"/>
      <c r="W53" s="87" t="s">
        <v>98</v>
      </c>
      <c r="X53" s="695"/>
      <c r="Y53" s="88" t="s">
        <v>129</v>
      </c>
      <c r="Z53" s="695"/>
      <c r="AA53" s="88" t="s">
        <v>375</v>
      </c>
      <c r="AB53" s="695"/>
      <c r="AC53" s="88" t="s">
        <v>129</v>
      </c>
      <c r="AD53" s="695"/>
      <c r="AE53" s="88" t="s">
        <v>130</v>
      </c>
      <c r="AF53" s="662" t="s">
        <v>141</v>
      </c>
      <c r="AG53" s="663" t="str">
        <f aca="false">IF(X53&gt;=1,(AB53*12+AD53)-(X53*12+Z53)+1,"")</f>
        <v/>
      </c>
      <c r="AH53" s="662" t="s">
        <v>376</v>
      </c>
      <c r="AI53" s="664" t="str">
        <f aca="false">IFERROR(ROUNDDOWN(ROUND(Q53*U53,0)*R53,0)*AG53,"")</f>
        <v/>
      </c>
      <c r="AJ53" s="4"/>
      <c r="AK53" s="696" t="str">
        <f aca="false">IFERROR(IF(AND(T53="特定加算Ⅰ",OR(V53="",V53="-",V53="いずれも取得していない")),"☓","○"),"")</f>
        <v>○</v>
      </c>
      <c r="AL53" s="697" t="str">
        <f aca="false">IFERROR(IF(AND(T53="特定加算Ⅰ",OR(V53="",V53="-",V53="いずれも取得していない")),"！特定加算Ⅰが選択されています。該当する介護福祉士配置等要件を選択してください。",""),"")</f>
        <v/>
      </c>
      <c r="AM53" s="698"/>
      <c r="AN53" s="698"/>
      <c r="AO53" s="698"/>
      <c r="AP53" s="698"/>
      <c r="AQ53" s="698"/>
      <c r="AR53" s="698"/>
      <c r="AS53" s="698"/>
      <c r="AT53" s="698"/>
      <c r="AU53" s="699"/>
    </row>
    <row r="54" customFormat="false" ht="33" hidden="false" customHeight="true" outlineLevel="0" collapsed="false">
      <c r="A54" s="650" t="n">
        <f aca="false">A53+1</f>
        <v>44</v>
      </c>
      <c r="B54" s="651" t="str">
        <f aca="false">IF(基本情報入力シート!C97="","",基本情報入力シート!C97)</f>
        <v/>
      </c>
      <c r="C54" s="651"/>
      <c r="D54" s="651"/>
      <c r="E54" s="651"/>
      <c r="F54" s="651"/>
      <c r="G54" s="651"/>
      <c r="H54" s="651"/>
      <c r="I54" s="651"/>
      <c r="J54" s="651"/>
      <c r="K54" s="651"/>
      <c r="L54" s="650" t="str">
        <f aca="false">IF(基本情報入力シート!M97="","",基本情報入力シート!M97)</f>
        <v/>
      </c>
      <c r="M54" s="650" t="str">
        <f aca="false">IF(基本情報入力シート!R97="","",基本情報入力シート!R97)</f>
        <v/>
      </c>
      <c r="N54" s="650" t="str">
        <f aca="false">IF(基本情報入力シート!W97="","",基本情報入力シート!W97)</f>
        <v/>
      </c>
      <c r="O54" s="650" t="str">
        <f aca="false">IF(基本情報入力シート!X97="","",基本情報入力シート!X97)</f>
        <v/>
      </c>
      <c r="P54" s="653" t="str">
        <f aca="false">IF(基本情報入力シート!Y97="","",基本情報入力シート!Y97)</f>
        <v/>
      </c>
      <c r="Q54" s="690" t="str">
        <f aca="false">IF(基本情報入力シート!Z97="","",基本情報入力シート!Z97)</f>
        <v/>
      </c>
      <c r="R54" s="691" t="str">
        <f aca="false">IF(基本情報入力シート!AA97="","",基本情報入力シート!AA97)</f>
        <v/>
      </c>
      <c r="S54" s="692"/>
      <c r="T54" s="693"/>
      <c r="U54" s="658" t="e">
        <f aca="false">IFERROR(VLOOKUP(P54,))</f>
        <v>#N/A</v>
      </c>
      <c r="V54" s="694"/>
      <c r="W54" s="87" t="s">
        <v>98</v>
      </c>
      <c r="X54" s="695"/>
      <c r="Y54" s="88" t="s">
        <v>129</v>
      </c>
      <c r="Z54" s="695"/>
      <c r="AA54" s="88" t="s">
        <v>375</v>
      </c>
      <c r="AB54" s="695"/>
      <c r="AC54" s="88" t="s">
        <v>129</v>
      </c>
      <c r="AD54" s="695"/>
      <c r="AE54" s="88" t="s">
        <v>130</v>
      </c>
      <c r="AF54" s="662" t="s">
        <v>141</v>
      </c>
      <c r="AG54" s="663" t="str">
        <f aca="false">IF(X54&gt;=1,(AB54*12+AD54)-(X54*12+Z54)+1,"")</f>
        <v/>
      </c>
      <c r="AH54" s="662" t="s">
        <v>376</v>
      </c>
      <c r="AI54" s="664" t="str">
        <f aca="false">IFERROR(ROUNDDOWN(ROUND(Q54*U54,0)*R54,0)*AG54,"")</f>
        <v/>
      </c>
      <c r="AJ54" s="4"/>
      <c r="AK54" s="696" t="str">
        <f aca="false">IFERROR(IF(AND(T54="特定加算Ⅰ",OR(V54="",V54="-",V54="いずれも取得していない")),"☓","○"),"")</f>
        <v>○</v>
      </c>
      <c r="AL54" s="697" t="str">
        <f aca="false">IFERROR(IF(AND(T54="特定加算Ⅰ",OR(V54="",V54="-",V54="いずれも取得していない")),"！特定加算Ⅰが選択されています。該当する介護福祉士配置等要件を選択してください。",""),"")</f>
        <v/>
      </c>
      <c r="AM54" s="698"/>
      <c r="AN54" s="698"/>
      <c r="AO54" s="698"/>
      <c r="AP54" s="698"/>
      <c r="AQ54" s="698"/>
      <c r="AR54" s="698"/>
      <c r="AS54" s="698"/>
      <c r="AT54" s="698"/>
      <c r="AU54" s="699"/>
    </row>
    <row r="55" customFormat="false" ht="33" hidden="false" customHeight="true" outlineLevel="0" collapsed="false">
      <c r="A55" s="650" t="n">
        <f aca="false">A54+1</f>
        <v>45</v>
      </c>
      <c r="B55" s="651" t="str">
        <f aca="false">IF(基本情報入力シート!C98="","",基本情報入力シート!C98)</f>
        <v/>
      </c>
      <c r="C55" s="651"/>
      <c r="D55" s="651"/>
      <c r="E55" s="651"/>
      <c r="F55" s="651"/>
      <c r="G55" s="651"/>
      <c r="H55" s="651"/>
      <c r="I55" s="651"/>
      <c r="J55" s="651"/>
      <c r="K55" s="651"/>
      <c r="L55" s="650" t="str">
        <f aca="false">IF(基本情報入力シート!M98="","",基本情報入力シート!M98)</f>
        <v/>
      </c>
      <c r="M55" s="650" t="str">
        <f aca="false">IF(基本情報入力シート!R98="","",基本情報入力シート!R98)</f>
        <v/>
      </c>
      <c r="N55" s="650" t="str">
        <f aca="false">IF(基本情報入力シート!W98="","",基本情報入力シート!W98)</f>
        <v/>
      </c>
      <c r="O55" s="650" t="str">
        <f aca="false">IF(基本情報入力シート!X98="","",基本情報入力シート!X98)</f>
        <v/>
      </c>
      <c r="P55" s="653" t="str">
        <f aca="false">IF(基本情報入力シート!Y98="","",基本情報入力シート!Y98)</f>
        <v/>
      </c>
      <c r="Q55" s="690" t="str">
        <f aca="false">IF(基本情報入力シート!Z98="","",基本情報入力シート!Z98)</f>
        <v/>
      </c>
      <c r="R55" s="691" t="str">
        <f aca="false">IF(基本情報入力シート!AA98="","",基本情報入力シート!AA98)</f>
        <v/>
      </c>
      <c r="S55" s="692"/>
      <c r="T55" s="693"/>
      <c r="U55" s="658" t="e">
        <f aca="false">IFERROR(VLOOKUP(P55,))</f>
        <v>#N/A</v>
      </c>
      <c r="V55" s="694"/>
      <c r="W55" s="87" t="s">
        <v>98</v>
      </c>
      <c r="X55" s="695"/>
      <c r="Y55" s="88" t="s">
        <v>129</v>
      </c>
      <c r="Z55" s="695"/>
      <c r="AA55" s="88" t="s">
        <v>375</v>
      </c>
      <c r="AB55" s="695"/>
      <c r="AC55" s="88" t="s">
        <v>129</v>
      </c>
      <c r="AD55" s="695"/>
      <c r="AE55" s="88" t="s">
        <v>130</v>
      </c>
      <c r="AF55" s="662" t="s">
        <v>141</v>
      </c>
      <c r="AG55" s="663" t="str">
        <f aca="false">IF(X55&gt;=1,(AB55*12+AD55)-(X55*12+Z55)+1,"")</f>
        <v/>
      </c>
      <c r="AH55" s="662" t="s">
        <v>376</v>
      </c>
      <c r="AI55" s="664" t="str">
        <f aca="false">IFERROR(ROUNDDOWN(ROUND(Q55*U55,0)*R55,0)*AG55,"")</f>
        <v/>
      </c>
      <c r="AJ55" s="4"/>
      <c r="AK55" s="696" t="str">
        <f aca="false">IFERROR(IF(AND(T55="特定加算Ⅰ",OR(V55="",V55="-",V55="いずれも取得していない")),"☓","○"),"")</f>
        <v>○</v>
      </c>
      <c r="AL55" s="697" t="str">
        <f aca="false">IFERROR(IF(AND(T55="特定加算Ⅰ",OR(V55="",V55="-",V55="いずれも取得していない")),"！特定加算Ⅰが選択されています。該当する介護福祉士配置等要件を選択してください。",""),"")</f>
        <v/>
      </c>
      <c r="AM55" s="698"/>
      <c r="AN55" s="698"/>
      <c r="AO55" s="698"/>
      <c r="AP55" s="698"/>
      <c r="AQ55" s="698"/>
      <c r="AR55" s="698"/>
      <c r="AS55" s="698"/>
      <c r="AT55" s="698"/>
      <c r="AU55" s="699"/>
    </row>
    <row r="56" customFormat="false" ht="33" hidden="false" customHeight="true" outlineLevel="0" collapsed="false">
      <c r="A56" s="650" t="n">
        <f aca="false">A55+1</f>
        <v>46</v>
      </c>
      <c r="B56" s="651" t="str">
        <f aca="false">IF(基本情報入力シート!C99="","",基本情報入力シート!C99)</f>
        <v/>
      </c>
      <c r="C56" s="651"/>
      <c r="D56" s="651"/>
      <c r="E56" s="651"/>
      <c r="F56" s="651"/>
      <c r="G56" s="651"/>
      <c r="H56" s="651"/>
      <c r="I56" s="651"/>
      <c r="J56" s="651"/>
      <c r="K56" s="651"/>
      <c r="L56" s="650" t="str">
        <f aca="false">IF(基本情報入力シート!M99="","",基本情報入力シート!M99)</f>
        <v/>
      </c>
      <c r="M56" s="650" t="str">
        <f aca="false">IF(基本情報入力シート!R99="","",基本情報入力シート!R99)</f>
        <v/>
      </c>
      <c r="N56" s="650" t="str">
        <f aca="false">IF(基本情報入力シート!W99="","",基本情報入力シート!W99)</f>
        <v/>
      </c>
      <c r="O56" s="650" t="str">
        <f aca="false">IF(基本情報入力シート!X99="","",基本情報入力シート!X99)</f>
        <v/>
      </c>
      <c r="P56" s="653" t="str">
        <f aca="false">IF(基本情報入力シート!Y99="","",基本情報入力シート!Y99)</f>
        <v/>
      </c>
      <c r="Q56" s="690" t="str">
        <f aca="false">IF(基本情報入力シート!Z99="","",基本情報入力シート!Z99)</f>
        <v/>
      </c>
      <c r="R56" s="691" t="str">
        <f aca="false">IF(基本情報入力シート!AA99="","",基本情報入力シート!AA99)</f>
        <v/>
      </c>
      <c r="S56" s="692"/>
      <c r="T56" s="693"/>
      <c r="U56" s="658" t="e">
        <f aca="false">IFERROR(VLOOKUP(P56,))</f>
        <v>#N/A</v>
      </c>
      <c r="V56" s="694"/>
      <c r="W56" s="87" t="s">
        <v>98</v>
      </c>
      <c r="X56" s="695"/>
      <c r="Y56" s="88" t="s">
        <v>129</v>
      </c>
      <c r="Z56" s="695"/>
      <c r="AA56" s="88" t="s">
        <v>375</v>
      </c>
      <c r="AB56" s="695"/>
      <c r="AC56" s="88" t="s">
        <v>129</v>
      </c>
      <c r="AD56" s="695"/>
      <c r="AE56" s="88" t="s">
        <v>130</v>
      </c>
      <c r="AF56" s="662" t="s">
        <v>141</v>
      </c>
      <c r="AG56" s="663" t="str">
        <f aca="false">IF(X56&gt;=1,(AB56*12+AD56)-(X56*12+Z56)+1,"")</f>
        <v/>
      </c>
      <c r="AH56" s="662" t="s">
        <v>376</v>
      </c>
      <c r="AI56" s="664" t="str">
        <f aca="false">IFERROR(ROUNDDOWN(ROUND(Q56*U56,0)*R56,0)*AG56,"")</f>
        <v/>
      </c>
      <c r="AJ56" s="4"/>
      <c r="AK56" s="696" t="str">
        <f aca="false">IFERROR(IF(AND(T56="特定加算Ⅰ",OR(V56="",V56="-",V56="いずれも取得していない")),"☓","○"),"")</f>
        <v>○</v>
      </c>
      <c r="AL56" s="697" t="str">
        <f aca="false">IFERROR(IF(AND(T56="特定加算Ⅰ",OR(V56="",V56="-",V56="いずれも取得していない")),"！特定加算Ⅰが選択されています。該当する介護福祉士配置等要件を選択してください。",""),"")</f>
        <v/>
      </c>
      <c r="AM56" s="698"/>
      <c r="AN56" s="698"/>
      <c r="AO56" s="698"/>
      <c r="AP56" s="698"/>
      <c r="AQ56" s="698"/>
      <c r="AR56" s="698"/>
      <c r="AS56" s="698"/>
      <c r="AT56" s="698"/>
      <c r="AU56" s="699"/>
    </row>
    <row r="57" customFormat="false" ht="33" hidden="false" customHeight="true" outlineLevel="0" collapsed="false">
      <c r="A57" s="650" t="n">
        <f aca="false">A56+1</f>
        <v>47</v>
      </c>
      <c r="B57" s="651" t="str">
        <f aca="false">IF(基本情報入力シート!C100="","",基本情報入力シート!C100)</f>
        <v/>
      </c>
      <c r="C57" s="651"/>
      <c r="D57" s="651"/>
      <c r="E57" s="651"/>
      <c r="F57" s="651"/>
      <c r="G57" s="651"/>
      <c r="H57" s="651"/>
      <c r="I57" s="651"/>
      <c r="J57" s="651"/>
      <c r="K57" s="651"/>
      <c r="L57" s="650" t="str">
        <f aca="false">IF(基本情報入力シート!M100="","",基本情報入力シート!M100)</f>
        <v/>
      </c>
      <c r="M57" s="650" t="str">
        <f aca="false">IF(基本情報入力シート!R100="","",基本情報入力シート!R100)</f>
        <v/>
      </c>
      <c r="N57" s="650" t="str">
        <f aca="false">IF(基本情報入力シート!W100="","",基本情報入力シート!W100)</f>
        <v/>
      </c>
      <c r="O57" s="650" t="str">
        <f aca="false">IF(基本情報入力シート!X100="","",基本情報入力シート!X100)</f>
        <v/>
      </c>
      <c r="P57" s="653" t="str">
        <f aca="false">IF(基本情報入力シート!Y100="","",基本情報入力シート!Y100)</f>
        <v/>
      </c>
      <c r="Q57" s="690" t="str">
        <f aca="false">IF(基本情報入力シート!Z100="","",基本情報入力シート!Z100)</f>
        <v/>
      </c>
      <c r="R57" s="691" t="str">
        <f aca="false">IF(基本情報入力シート!AA100="","",基本情報入力シート!AA100)</f>
        <v/>
      </c>
      <c r="S57" s="692"/>
      <c r="T57" s="693"/>
      <c r="U57" s="658" t="e">
        <f aca="false">IFERROR(VLOOKUP(P57,))</f>
        <v>#N/A</v>
      </c>
      <c r="V57" s="694"/>
      <c r="W57" s="87" t="s">
        <v>98</v>
      </c>
      <c r="X57" s="695"/>
      <c r="Y57" s="88" t="s">
        <v>129</v>
      </c>
      <c r="Z57" s="695"/>
      <c r="AA57" s="88" t="s">
        <v>375</v>
      </c>
      <c r="AB57" s="695"/>
      <c r="AC57" s="88" t="s">
        <v>129</v>
      </c>
      <c r="AD57" s="695"/>
      <c r="AE57" s="88" t="s">
        <v>130</v>
      </c>
      <c r="AF57" s="662" t="s">
        <v>141</v>
      </c>
      <c r="AG57" s="663" t="str">
        <f aca="false">IF(X57&gt;=1,(AB57*12+AD57)-(X57*12+Z57)+1,"")</f>
        <v/>
      </c>
      <c r="AH57" s="662" t="s">
        <v>376</v>
      </c>
      <c r="AI57" s="664" t="str">
        <f aca="false">IFERROR(ROUNDDOWN(ROUND(Q57*U57,0)*R57,0)*AG57,"")</f>
        <v/>
      </c>
      <c r="AJ57" s="4"/>
      <c r="AK57" s="696" t="str">
        <f aca="false">IFERROR(IF(AND(T57="特定加算Ⅰ",OR(V57="",V57="-",V57="いずれも取得していない")),"☓","○"),"")</f>
        <v>○</v>
      </c>
      <c r="AL57" s="697" t="str">
        <f aca="false">IFERROR(IF(AND(T57="特定加算Ⅰ",OR(V57="",V57="-",V57="いずれも取得していない")),"！特定加算Ⅰが選択されています。該当する介護福祉士配置等要件を選択してください。",""),"")</f>
        <v/>
      </c>
      <c r="AM57" s="698"/>
      <c r="AN57" s="698"/>
      <c r="AO57" s="698"/>
      <c r="AP57" s="698"/>
      <c r="AQ57" s="698"/>
      <c r="AR57" s="698"/>
      <c r="AS57" s="698"/>
      <c r="AT57" s="698"/>
      <c r="AU57" s="699"/>
    </row>
    <row r="58" customFormat="false" ht="33" hidden="false" customHeight="true" outlineLevel="0" collapsed="false">
      <c r="A58" s="650" t="n">
        <f aca="false">A57+1</f>
        <v>48</v>
      </c>
      <c r="B58" s="651" t="str">
        <f aca="false">IF(基本情報入力シート!C101="","",基本情報入力シート!C101)</f>
        <v/>
      </c>
      <c r="C58" s="651"/>
      <c r="D58" s="651"/>
      <c r="E58" s="651"/>
      <c r="F58" s="651"/>
      <c r="G58" s="651"/>
      <c r="H58" s="651"/>
      <c r="I58" s="651"/>
      <c r="J58" s="651"/>
      <c r="K58" s="651"/>
      <c r="L58" s="650" t="str">
        <f aca="false">IF(基本情報入力シート!M101="","",基本情報入力シート!M101)</f>
        <v/>
      </c>
      <c r="M58" s="650" t="str">
        <f aca="false">IF(基本情報入力シート!R101="","",基本情報入力シート!R101)</f>
        <v/>
      </c>
      <c r="N58" s="650" t="str">
        <f aca="false">IF(基本情報入力シート!W101="","",基本情報入力シート!W101)</f>
        <v/>
      </c>
      <c r="O58" s="650" t="str">
        <f aca="false">IF(基本情報入力シート!X101="","",基本情報入力シート!X101)</f>
        <v/>
      </c>
      <c r="P58" s="653" t="str">
        <f aca="false">IF(基本情報入力シート!Y101="","",基本情報入力シート!Y101)</f>
        <v/>
      </c>
      <c r="Q58" s="690" t="str">
        <f aca="false">IF(基本情報入力シート!Z101="","",基本情報入力シート!Z101)</f>
        <v/>
      </c>
      <c r="R58" s="691" t="str">
        <f aca="false">IF(基本情報入力シート!AA101="","",基本情報入力シート!AA101)</f>
        <v/>
      </c>
      <c r="S58" s="692"/>
      <c r="T58" s="693"/>
      <c r="U58" s="658" t="e">
        <f aca="false">IFERROR(VLOOKUP(P58,))</f>
        <v>#N/A</v>
      </c>
      <c r="V58" s="694"/>
      <c r="W58" s="87" t="s">
        <v>98</v>
      </c>
      <c r="X58" s="695"/>
      <c r="Y58" s="88" t="s">
        <v>129</v>
      </c>
      <c r="Z58" s="695"/>
      <c r="AA58" s="88" t="s">
        <v>375</v>
      </c>
      <c r="AB58" s="695"/>
      <c r="AC58" s="88" t="s">
        <v>129</v>
      </c>
      <c r="AD58" s="695"/>
      <c r="AE58" s="88" t="s">
        <v>130</v>
      </c>
      <c r="AF58" s="662" t="s">
        <v>141</v>
      </c>
      <c r="AG58" s="663" t="str">
        <f aca="false">IF(X58&gt;=1,(AB58*12+AD58)-(X58*12+Z58)+1,"")</f>
        <v/>
      </c>
      <c r="AH58" s="662" t="s">
        <v>376</v>
      </c>
      <c r="AI58" s="664" t="str">
        <f aca="false">IFERROR(ROUNDDOWN(ROUND(Q58*U58,0)*R58,0)*AG58,"")</f>
        <v/>
      </c>
      <c r="AJ58" s="4"/>
      <c r="AK58" s="696" t="str">
        <f aca="false">IFERROR(IF(AND(T58="特定加算Ⅰ",OR(V58="",V58="-",V58="いずれも取得していない")),"☓","○"),"")</f>
        <v>○</v>
      </c>
      <c r="AL58" s="697" t="str">
        <f aca="false">IFERROR(IF(AND(T58="特定加算Ⅰ",OR(V58="",V58="-",V58="いずれも取得していない")),"！特定加算Ⅰが選択されています。該当する介護福祉士配置等要件を選択してください。",""),"")</f>
        <v/>
      </c>
      <c r="AM58" s="698"/>
      <c r="AN58" s="698"/>
      <c r="AO58" s="698"/>
      <c r="AP58" s="698"/>
      <c r="AQ58" s="698"/>
      <c r="AR58" s="698"/>
      <c r="AS58" s="698"/>
      <c r="AT58" s="698"/>
      <c r="AU58" s="699"/>
    </row>
    <row r="59" customFormat="false" ht="33" hidden="false" customHeight="true" outlineLevel="0" collapsed="false">
      <c r="A59" s="650" t="n">
        <f aca="false">A58+1</f>
        <v>49</v>
      </c>
      <c r="B59" s="651" t="str">
        <f aca="false">IF(基本情報入力シート!C102="","",基本情報入力シート!C102)</f>
        <v/>
      </c>
      <c r="C59" s="651"/>
      <c r="D59" s="651"/>
      <c r="E59" s="651"/>
      <c r="F59" s="651"/>
      <c r="G59" s="651"/>
      <c r="H59" s="651"/>
      <c r="I59" s="651"/>
      <c r="J59" s="651"/>
      <c r="K59" s="651"/>
      <c r="L59" s="650" t="str">
        <f aca="false">IF(基本情報入力シート!M102="","",基本情報入力シート!M102)</f>
        <v/>
      </c>
      <c r="M59" s="650" t="str">
        <f aca="false">IF(基本情報入力シート!R102="","",基本情報入力シート!R102)</f>
        <v/>
      </c>
      <c r="N59" s="650" t="str">
        <f aca="false">IF(基本情報入力シート!W102="","",基本情報入力シート!W102)</f>
        <v/>
      </c>
      <c r="O59" s="650" t="str">
        <f aca="false">IF(基本情報入力シート!X102="","",基本情報入力シート!X102)</f>
        <v/>
      </c>
      <c r="P59" s="653" t="str">
        <f aca="false">IF(基本情報入力シート!Y102="","",基本情報入力シート!Y102)</f>
        <v/>
      </c>
      <c r="Q59" s="690" t="str">
        <f aca="false">IF(基本情報入力シート!Z102="","",基本情報入力シート!Z102)</f>
        <v/>
      </c>
      <c r="R59" s="691" t="str">
        <f aca="false">IF(基本情報入力シート!AA102="","",基本情報入力シート!AA102)</f>
        <v/>
      </c>
      <c r="S59" s="692"/>
      <c r="T59" s="693"/>
      <c r="U59" s="658" t="e">
        <f aca="false">IFERROR(VLOOKUP(P59,))</f>
        <v>#N/A</v>
      </c>
      <c r="V59" s="694"/>
      <c r="W59" s="87" t="s">
        <v>98</v>
      </c>
      <c r="X59" s="695"/>
      <c r="Y59" s="88" t="s">
        <v>129</v>
      </c>
      <c r="Z59" s="695"/>
      <c r="AA59" s="88" t="s">
        <v>375</v>
      </c>
      <c r="AB59" s="695"/>
      <c r="AC59" s="88" t="s">
        <v>129</v>
      </c>
      <c r="AD59" s="695"/>
      <c r="AE59" s="88" t="s">
        <v>130</v>
      </c>
      <c r="AF59" s="662" t="s">
        <v>141</v>
      </c>
      <c r="AG59" s="663" t="str">
        <f aca="false">IF(X59&gt;=1,(AB59*12+AD59)-(X59*12+Z59)+1,"")</f>
        <v/>
      </c>
      <c r="AH59" s="662" t="s">
        <v>376</v>
      </c>
      <c r="AI59" s="664" t="str">
        <f aca="false">IFERROR(ROUNDDOWN(ROUND(Q59*U59,0)*R59,0)*AG59,"")</f>
        <v/>
      </c>
      <c r="AJ59" s="4"/>
      <c r="AK59" s="696" t="str">
        <f aca="false">IFERROR(IF(AND(T59="特定加算Ⅰ",OR(V59="",V59="-",V59="いずれも取得していない")),"☓","○"),"")</f>
        <v>○</v>
      </c>
      <c r="AL59" s="697" t="str">
        <f aca="false">IFERROR(IF(AND(T59="特定加算Ⅰ",OR(V59="",V59="-",V59="いずれも取得していない")),"！特定加算Ⅰが選択されています。該当する介護福祉士配置等要件を選択してください。",""),"")</f>
        <v/>
      </c>
      <c r="AM59" s="698"/>
      <c r="AN59" s="698"/>
      <c r="AO59" s="698"/>
      <c r="AP59" s="698"/>
      <c r="AQ59" s="698"/>
      <c r="AR59" s="698"/>
      <c r="AS59" s="698"/>
      <c r="AT59" s="698"/>
      <c r="AU59" s="699"/>
    </row>
    <row r="60" customFormat="false" ht="33" hidden="false" customHeight="true" outlineLevel="0" collapsed="false">
      <c r="A60" s="650" t="n">
        <f aca="false">A59+1</f>
        <v>50</v>
      </c>
      <c r="B60" s="651" t="str">
        <f aca="false">IF(基本情報入力シート!C103="","",基本情報入力シート!C103)</f>
        <v/>
      </c>
      <c r="C60" s="651"/>
      <c r="D60" s="651"/>
      <c r="E60" s="651"/>
      <c r="F60" s="651"/>
      <c r="G60" s="651"/>
      <c r="H60" s="651"/>
      <c r="I60" s="651"/>
      <c r="J60" s="651"/>
      <c r="K60" s="651"/>
      <c r="L60" s="650" t="str">
        <f aca="false">IF(基本情報入力シート!M103="","",基本情報入力シート!M103)</f>
        <v/>
      </c>
      <c r="M60" s="650" t="str">
        <f aca="false">IF(基本情報入力シート!R103="","",基本情報入力シート!R103)</f>
        <v/>
      </c>
      <c r="N60" s="650" t="str">
        <f aca="false">IF(基本情報入力シート!W103="","",基本情報入力シート!W103)</f>
        <v/>
      </c>
      <c r="O60" s="650" t="str">
        <f aca="false">IF(基本情報入力シート!X103="","",基本情報入力シート!X103)</f>
        <v/>
      </c>
      <c r="P60" s="653" t="str">
        <f aca="false">IF(基本情報入力シート!Y103="","",基本情報入力シート!Y103)</f>
        <v/>
      </c>
      <c r="Q60" s="690" t="str">
        <f aca="false">IF(基本情報入力シート!Z103="","",基本情報入力シート!Z103)</f>
        <v/>
      </c>
      <c r="R60" s="691" t="str">
        <f aca="false">IF(基本情報入力シート!AA103="","",基本情報入力シート!AA103)</f>
        <v/>
      </c>
      <c r="S60" s="692"/>
      <c r="T60" s="693"/>
      <c r="U60" s="658" t="e">
        <f aca="false">IFERROR(VLOOKUP(P60,))</f>
        <v>#N/A</v>
      </c>
      <c r="V60" s="694"/>
      <c r="W60" s="87" t="s">
        <v>98</v>
      </c>
      <c r="X60" s="695"/>
      <c r="Y60" s="88" t="s">
        <v>129</v>
      </c>
      <c r="Z60" s="695"/>
      <c r="AA60" s="88" t="s">
        <v>375</v>
      </c>
      <c r="AB60" s="695"/>
      <c r="AC60" s="88" t="s">
        <v>129</v>
      </c>
      <c r="AD60" s="695"/>
      <c r="AE60" s="88" t="s">
        <v>130</v>
      </c>
      <c r="AF60" s="662" t="s">
        <v>141</v>
      </c>
      <c r="AG60" s="663" t="str">
        <f aca="false">IF(X60&gt;=1,(AB60*12+AD60)-(X60*12+Z60)+1,"")</f>
        <v/>
      </c>
      <c r="AH60" s="662" t="s">
        <v>376</v>
      </c>
      <c r="AI60" s="664" t="str">
        <f aca="false">IFERROR(ROUNDDOWN(ROUND(Q60*U60,0)*R60,0)*AG60,"")</f>
        <v/>
      </c>
      <c r="AJ60" s="4"/>
      <c r="AK60" s="696" t="str">
        <f aca="false">IFERROR(IF(AND(T60="特定加算Ⅰ",OR(V60="",V60="-",V60="いずれも取得していない")),"☓","○"),"")</f>
        <v>○</v>
      </c>
      <c r="AL60" s="697" t="str">
        <f aca="false">IFERROR(IF(AND(T60="特定加算Ⅰ",OR(V60="",V60="-",V60="いずれも取得していない")),"！特定加算Ⅰが選択されています。該当する介護福祉士配置等要件を選択してください。",""),"")</f>
        <v/>
      </c>
      <c r="AM60" s="698"/>
      <c r="AN60" s="698"/>
      <c r="AO60" s="698"/>
      <c r="AP60" s="698"/>
      <c r="AQ60" s="698"/>
      <c r="AR60" s="698"/>
      <c r="AS60" s="698"/>
      <c r="AT60" s="698"/>
      <c r="AU60" s="699"/>
    </row>
    <row r="61" customFormat="false" ht="33" hidden="false" customHeight="true" outlineLevel="0" collapsed="false">
      <c r="A61" s="650" t="n">
        <f aca="false">A60+1</f>
        <v>51</v>
      </c>
      <c r="B61" s="651" t="str">
        <f aca="false">IF(基本情報入力シート!C104="","",基本情報入力シート!C104)</f>
        <v/>
      </c>
      <c r="C61" s="651"/>
      <c r="D61" s="651"/>
      <c r="E61" s="651"/>
      <c r="F61" s="651"/>
      <c r="G61" s="651"/>
      <c r="H61" s="651"/>
      <c r="I61" s="651"/>
      <c r="J61" s="651"/>
      <c r="K61" s="651"/>
      <c r="L61" s="650" t="str">
        <f aca="false">IF(基本情報入力シート!M104="","",基本情報入力シート!M104)</f>
        <v/>
      </c>
      <c r="M61" s="650" t="str">
        <f aca="false">IF(基本情報入力シート!R104="","",基本情報入力シート!R104)</f>
        <v/>
      </c>
      <c r="N61" s="650" t="str">
        <f aca="false">IF(基本情報入力シート!W104="","",基本情報入力シート!W104)</f>
        <v/>
      </c>
      <c r="O61" s="650" t="str">
        <f aca="false">IF(基本情報入力シート!X104="","",基本情報入力シート!X104)</f>
        <v/>
      </c>
      <c r="P61" s="653" t="str">
        <f aca="false">IF(基本情報入力シート!Y104="","",基本情報入力シート!Y104)</f>
        <v/>
      </c>
      <c r="Q61" s="690" t="str">
        <f aca="false">IF(基本情報入力シート!Z104="","",基本情報入力シート!Z104)</f>
        <v/>
      </c>
      <c r="R61" s="691" t="str">
        <f aca="false">IF(基本情報入力シート!AA104="","",基本情報入力シート!AA104)</f>
        <v/>
      </c>
      <c r="S61" s="692"/>
      <c r="T61" s="693"/>
      <c r="U61" s="658" t="e">
        <f aca="false">IFERROR(VLOOKUP(P61,))</f>
        <v>#N/A</v>
      </c>
      <c r="V61" s="694"/>
      <c r="W61" s="87" t="s">
        <v>98</v>
      </c>
      <c r="X61" s="695"/>
      <c r="Y61" s="88" t="s">
        <v>129</v>
      </c>
      <c r="Z61" s="695"/>
      <c r="AA61" s="88" t="s">
        <v>375</v>
      </c>
      <c r="AB61" s="695"/>
      <c r="AC61" s="88" t="s">
        <v>129</v>
      </c>
      <c r="AD61" s="695"/>
      <c r="AE61" s="88" t="s">
        <v>130</v>
      </c>
      <c r="AF61" s="662" t="s">
        <v>141</v>
      </c>
      <c r="AG61" s="663" t="str">
        <f aca="false">IF(X61&gt;=1,(AB61*12+AD61)-(X61*12+Z61)+1,"")</f>
        <v/>
      </c>
      <c r="AH61" s="662" t="s">
        <v>376</v>
      </c>
      <c r="AI61" s="664" t="str">
        <f aca="false">IFERROR(ROUNDDOWN(ROUND(Q61*U61,0)*R61,0)*AG61,"")</f>
        <v/>
      </c>
      <c r="AJ61" s="4"/>
      <c r="AK61" s="696" t="str">
        <f aca="false">IFERROR(IF(AND(T61="特定加算Ⅰ",OR(V61="",V61="-",V61="いずれも取得していない")),"☓","○"),"")</f>
        <v>○</v>
      </c>
      <c r="AL61" s="697" t="str">
        <f aca="false">IFERROR(IF(AND(T61="特定加算Ⅰ",OR(V61="",V61="-",V61="いずれも取得していない")),"！特定加算Ⅰが選択されています。該当する介護福祉士配置等要件を選択してください。",""),"")</f>
        <v/>
      </c>
      <c r="AM61" s="698"/>
      <c r="AN61" s="698"/>
      <c r="AO61" s="698"/>
      <c r="AP61" s="698"/>
      <c r="AQ61" s="698"/>
      <c r="AR61" s="698"/>
      <c r="AS61" s="698"/>
      <c r="AT61" s="698"/>
      <c r="AU61" s="699"/>
    </row>
    <row r="62" customFormat="false" ht="33" hidden="false" customHeight="true" outlineLevel="0" collapsed="false">
      <c r="A62" s="650" t="n">
        <f aca="false">A61+1</f>
        <v>52</v>
      </c>
      <c r="B62" s="651" t="str">
        <f aca="false">IF(基本情報入力シート!C105="","",基本情報入力シート!C105)</f>
        <v/>
      </c>
      <c r="C62" s="651"/>
      <c r="D62" s="651"/>
      <c r="E62" s="651"/>
      <c r="F62" s="651"/>
      <c r="G62" s="651"/>
      <c r="H62" s="651"/>
      <c r="I62" s="651"/>
      <c r="J62" s="651"/>
      <c r="K62" s="651"/>
      <c r="L62" s="650" t="str">
        <f aca="false">IF(基本情報入力シート!M105="","",基本情報入力シート!M105)</f>
        <v/>
      </c>
      <c r="M62" s="650" t="str">
        <f aca="false">IF(基本情報入力シート!R105="","",基本情報入力シート!R105)</f>
        <v/>
      </c>
      <c r="N62" s="650" t="str">
        <f aca="false">IF(基本情報入力シート!W105="","",基本情報入力シート!W105)</f>
        <v/>
      </c>
      <c r="O62" s="650" t="str">
        <f aca="false">IF(基本情報入力シート!X105="","",基本情報入力シート!X105)</f>
        <v/>
      </c>
      <c r="P62" s="653" t="str">
        <f aca="false">IF(基本情報入力シート!Y105="","",基本情報入力シート!Y105)</f>
        <v/>
      </c>
      <c r="Q62" s="690" t="str">
        <f aca="false">IF(基本情報入力シート!Z105="","",基本情報入力シート!Z105)</f>
        <v/>
      </c>
      <c r="R62" s="691" t="str">
        <f aca="false">IF(基本情報入力シート!AA105="","",基本情報入力シート!AA105)</f>
        <v/>
      </c>
      <c r="S62" s="692"/>
      <c r="T62" s="693"/>
      <c r="U62" s="658" t="e">
        <f aca="false">IFERROR(VLOOKUP(P62,))</f>
        <v>#N/A</v>
      </c>
      <c r="V62" s="694"/>
      <c r="W62" s="87" t="s">
        <v>98</v>
      </c>
      <c r="X62" s="695"/>
      <c r="Y62" s="88" t="s">
        <v>129</v>
      </c>
      <c r="Z62" s="695"/>
      <c r="AA62" s="88" t="s">
        <v>375</v>
      </c>
      <c r="AB62" s="695"/>
      <c r="AC62" s="88" t="s">
        <v>129</v>
      </c>
      <c r="AD62" s="695"/>
      <c r="AE62" s="88" t="s">
        <v>130</v>
      </c>
      <c r="AF62" s="662" t="s">
        <v>141</v>
      </c>
      <c r="AG62" s="663" t="str">
        <f aca="false">IF(X62&gt;=1,(AB62*12+AD62)-(X62*12+Z62)+1,"")</f>
        <v/>
      </c>
      <c r="AH62" s="662" t="s">
        <v>376</v>
      </c>
      <c r="AI62" s="664" t="str">
        <f aca="false">IFERROR(ROUNDDOWN(ROUND(Q62*U62,0)*R62,0)*AG62,"")</f>
        <v/>
      </c>
      <c r="AJ62" s="4"/>
      <c r="AK62" s="696" t="str">
        <f aca="false">IFERROR(IF(AND(T62="特定加算Ⅰ",OR(V62="",V62="-",V62="いずれも取得していない")),"☓","○"),"")</f>
        <v>○</v>
      </c>
      <c r="AL62" s="697" t="str">
        <f aca="false">IFERROR(IF(AND(T62="特定加算Ⅰ",OR(V62="",V62="-",V62="いずれも取得していない")),"！特定加算Ⅰが選択されています。該当する介護福祉士配置等要件を選択してください。",""),"")</f>
        <v/>
      </c>
      <c r="AM62" s="698"/>
      <c r="AN62" s="698"/>
      <c r="AO62" s="698"/>
      <c r="AP62" s="698"/>
      <c r="AQ62" s="698"/>
      <c r="AR62" s="698"/>
      <c r="AS62" s="698"/>
      <c r="AT62" s="698"/>
      <c r="AU62" s="699"/>
    </row>
    <row r="63" customFormat="false" ht="33" hidden="false" customHeight="true" outlineLevel="0" collapsed="false">
      <c r="A63" s="650" t="n">
        <f aca="false">A62+1</f>
        <v>53</v>
      </c>
      <c r="B63" s="651" t="str">
        <f aca="false">IF(基本情報入力シート!C106="","",基本情報入力シート!C106)</f>
        <v/>
      </c>
      <c r="C63" s="651"/>
      <c r="D63" s="651"/>
      <c r="E63" s="651"/>
      <c r="F63" s="651"/>
      <c r="G63" s="651"/>
      <c r="H63" s="651"/>
      <c r="I63" s="651"/>
      <c r="J63" s="651"/>
      <c r="K63" s="651"/>
      <c r="L63" s="650" t="str">
        <f aca="false">IF(基本情報入力シート!M106="","",基本情報入力シート!M106)</f>
        <v/>
      </c>
      <c r="M63" s="650" t="str">
        <f aca="false">IF(基本情報入力シート!R106="","",基本情報入力シート!R106)</f>
        <v/>
      </c>
      <c r="N63" s="650" t="str">
        <f aca="false">IF(基本情報入力シート!W106="","",基本情報入力シート!W106)</f>
        <v/>
      </c>
      <c r="O63" s="650" t="str">
        <f aca="false">IF(基本情報入力シート!X106="","",基本情報入力シート!X106)</f>
        <v/>
      </c>
      <c r="P63" s="653" t="str">
        <f aca="false">IF(基本情報入力シート!Y106="","",基本情報入力シート!Y106)</f>
        <v/>
      </c>
      <c r="Q63" s="690" t="str">
        <f aca="false">IF(基本情報入力シート!Z106="","",基本情報入力シート!Z106)</f>
        <v/>
      </c>
      <c r="R63" s="691" t="str">
        <f aca="false">IF(基本情報入力シート!AA106="","",基本情報入力シート!AA106)</f>
        <v/>
      </c>
      <c r="S63" s="692"/>
      <c r="T63" s="693"/>
      <c r="U63" s="658" t="e">
        <f aca="false">IFERROR(VLOOKUP(P63,))</f>
        <v>#N/A</v>
      </c>
      <c r="V63" s="694"/>
      <c r="W63" s="87" t="s">
        <v>98</v>
      </c>
      <c r="X63" s="695"/>
      <c r="Y63" s="88" t="s">
        <v>129</v>
      </c>
      <c r="Z63" s="695"/>
      <c r="AA63" s="88" t="s">
        <v>375</v>
      </c>
      <c r="AB63" s="695"/>
      <c r="AC63" s="88" t="s">
        <v>129</v>
      </c>
      <c r="AD63" s="695"/>
      <c r="AE63" s="88" t="s">
        <v>130</v>
      </c>
      <c r="AF63" s="662" t="s">
        <v>141</v>
      </c>
      <c r="AG63" s="663" t="str">
        <f aca="false">IF(X63&gt;=1,(AB63*12+AD63)-(X63*12+Z63)+1,"")</f>
        <v/>
      </c>
      <c r="AH63" s="662" t="s">
        <v>376</v>
      </c>
      <c r="AI63" s="664" t="str">
        <f aca="false">IFERROR(ROUNDDOWN(ROUND(Q63*U63,0)*R63,0)*AG63,"")</f>
        <v/>
      </c>
      <c r="AJ63" s="4"/>
      <c r="AK63" s="696" t="str">
        <f aca="false">IFERROR(IF(AND(T63="特定加算Ⅰ",OR(V63="",V63="-",V63="いずれも取得していない")),"☓","○"),"")</f>
        <v>○</v>
      </c>
      <c r="AL63" s="697" t="str">
        <f aca="false">IFERROR(IF(AND(T63="特定加算Ⅰ",OR(V63="",V63="-",V63="いずれも取得していない")),"！特定加算Ⅰが選択されています。該当する介護福祉士配置等要件を選択してください。",""),"")</f>
        <v/>
      </c>
      <c r="AM63" s="698"/>
      <c r="AN63" s="698"/>
      <c r="AO63" s="698"/>
      <c r="AP63" s="698"/>
      <c r="AQ63" s="698"/>
      <c r="AR63" s="698"/>
      <c r="AS63" s="698"/>
      <c r="AT63" s="698"/>
      <c r="AU63" s="699"/>
    </row>
    <row r="64" customFormat="false" ht="33" hidden="false" customHeight="true" outlineLevel="0" collapsed="false">
      <c r="A64" s="650" t="n">
        <f aca="false">A63+1</f>
        <v>54</v>
      </c>
      <c r="B64" s="651" t="str">
        <f aca="false">IF(基本情報入力シート!C107="","",基本情報入力シート!C107)</f>
        <v/>
      </c>
      <c r="C64" s="651"/>
      <c r="D64" s="651"/>
      <c r="E64" s="651"/>
      <c r="F64" s="651"/>
      <c r="G64" s="651"/>
      <c r="H64" s="651"/>
      <c r="I64" s="651"/>
      <c r="J64" s="651"/>
      <c r="K64" s="651"/>
      <c r="L64" s="650" t="str">
        <f aca="false">IF(基本情報入力シート!M107="","",基本情報入力シート!M107)</f>
        <v/>
      </c>
      <c r="M64" s="650" t="str">
        <f aca="false">IF(基本情報入力シート!R107="","",基本情報入力シート!R107)</f>
        <v/>
      </c>
      <c r="N64" s="650" t="str">
        <f aca="false">IF(基本情報入力シート!W107="","",基本情報入力シート!W107)</f>
        <v/>
      </c>
      <c r="O64" s="650" t="str">
        <f aca="false">IF(基本情報入力シート!X107="","",基本情報入力シート!X107)</f>
        <v/>
      </c>
      <c r="P64" s="653" t="str">
        <f aca="false">IF(基本情報入力シート!Y107="","",基本情報入力シート!Y107)</f>
        <v/>
      </c>
      <c r="Q64" s="690" t="str">
        <f aca="false">IF(基本情報入力シート!Z107="","",基本情報入力シート!Z107)</f>
        <v/>
      </c>
      <c r="R64" s="691" t="str">
        <f aca="false">IF(基本情報入力シート!AA107="","",基本情報入力シート!AA107)</f>
        <v/>
      </c>
      <c r="S64" s="692"/>
      <c r="T64" s="693"/>
      <c r="U64" s="658" t="e">
        <f aca="false">IFERROR(VLOOKUP(P64,))</f>
        <v>#N/A</v>
      </c>
      <c r="V64" s="694"/>
      <c r="W64" s="87" t="s">
        <v>98</v>
      </c>
      <c r="X64" s="695"/>
      <c r="Y64" s="88" t="s">
        <v>129</v>
      </c>
      <c r="Z64" s="695"/>
      <c r="AA64" s="88" t="s">
        <v>375</v>
      </c>
      <c r="AB64" s="695"/>
      <c r="AC64" s="88" t="s">
        <v>129</v>
      </c>
      <c r="AD64" s="695"/>
      <c r="AE64" s="88" t="s">
        <v>130</v>
      </c>
      <c r="AF64" s="662" t="s">
        <v>141</v>
      </c>
      <c r="AG64" s="663" t="str">
        <f aca="false">IF(X64&gt;=1,(AB64*12+AD64)-(X64*12+Z64)+1,"")</f>
        <v/>
      </c>
      <c r="AH64" s="662" t="s">
        <v>376</v>
      </c>
      <c r="AI64" s="664" t="str">
        <f aca="false">IFERROR(ROUNDDOWN(ROUND(Q64*U64,0)*R64,0)*AG64,"")</f>
        <v/>
      </c>
      <c r="AJ64" s="4"/>
      <c r="AK64" s="696" t="str">
        <f aca="false">IFERROR(IF(AND(T64="特定加算Ⅰ",OR(V64="",V64="-",V64="いずれも取得していない")),"☓","○"),"")</f>
        <v>○</v>
      </c>
      <c r="AL64" s="697" t="str">
        <f aca="false">IFERROR(IF(AND(T64="特定加算Ⅰ",OR(V64="",V64="-",V64="いずれも取得していない")),"！特定加算Ⅰが選択されています。該当する介護福祉士配置等要件を選択してください。",""),"")</f>
        <v/>
      </c>
      <c r="AM64" s="698"/>
      <c r="AN64" s="698"/>
      <c r="AO64" s="698"/>
      <c r="AP64" s="698"/>
      <c r="AQ64" s="698"/>
      <c r="AR64" s="698"/>
      <c r="AS64" s="698"/>
      <c r="AT64" s="698"/>
      <c r="AU64" s="699"/>
    </row>
    <row r="65" customFormat="false" ht="33" hidden="false" customHeight="true" outlineLevel="0" collapsed="false">
      <c r="A65" s="650" t="n">
        <f aca="false">A64+1</f>
        <v>55</v>
      </c>
      <c r="B65" s="651" t="str">
        <f aca="false">IF(基本情報入力シート!C108="","",基本情報入力シート!C108)</f>
        <v/>
      </c>
      <c r="C65" s="651"/>
      <c r="D65" s="651"/>
      <c r="E65" s="651"/>
      <c r="F65" s="651"/>
      <c r="G65" s="651"/>
      <c r="H65" s="651"/>
      <c r="I65" s="651"/>
      <c r="J65" s="651"/>
      <c r="K65" s="651"/>
      <c r="L65" s="650" t="str">
        <f aca="false">IF(基本情報入力シート!M108="","",基本情報入力シート!M108)</f>
        <v/>
      </c>
      <c r="M65" s="650" t="str">
        <f aca="false">IF(基本情報入力シート!R108="","",基本情報入力シート!R108)</f>
        <v/>
      </c>
      <c r="N65" s="650" t="str">
        <f aca="false">IF(基本情報入力シート!W108="","",基本情報入力シート!W108)</f>
        <v/>
      </c>
      <c r="O65" s="650" t="str">
        <f aca="false">IF(基本情報入力シート!X108="","",基本情報入力シート!X108)</f>
        <v/>
      </c>
      <c r="P65" s="653" t="str">
        <f aca="false">IF(基本情報入力シート!Y108="","",基本情報入力シート!Y108)</f>
        <v/>
      </c>
      <c r="Q65" s="690" t="str">
        <f aca="false">IF(基本情報入力シート!Z108="","",基本情報入力シート!Z108)</f>
        <v/>
      </c>
      <c r="R65" s="691" t="str">
        <f aca="false">IF(基本情報入力シート!AA108="","",基本情報入力シート!AA108)</f>
        <v/>
      </c>
      <c r="S65" s="692"/>
      <c r="T65" s="693"/>
      <c r="U65" s="658" t="e">
        <f aca="false">IFERROR(VLOOKUP(P65,))</f>
        <v>#N/A</v>
      </c>
      <c r="V65" s="694"/>
      <c r="W65" s="87" t="s">
        <v>98</v>
      </c>
      <c r="X65" s="695"/>
      <c r="Y65" s="88" t="s">
        <v>129</v>
      </c>
      <c r="Z65" s="695"/>
      <c r="AA65" s="88" t="s">
        <v>375</v>
      </c>
      <c r="AB65" s="695"/>
      <c r="AC65" s="88" t="s">
        <v>129</v>
      </c>
      <c r="AD65" s="695"/>
      <c r="AE65" s="88" t="s">
        <v>130</v>
      </c>
      <c r="AF65" s="662" t="s">
        <v>141</v>
      </c>
      <c r="AG65" s="663" t="str">
        <f aca="false">IF(X65&gt;=1,(AB65*12+AD65)-(X65*12+Z65)+1,"")</f>
        <v/>
      </c>
      <c r="AH65" s="662" t="s">
        <v>376</v>
      </c>
      <c r="AI65" s="664" t="str">
        <f aca="false">IFERROR(ROUNDDOWN(ROUND(Q65*U65,0)*R65,0)*AG65,"")</f>
        <v/>
      </c>
      <c r="AJ65" s="4"/>
      <c r="AK65" s="696" t="str">
        <f aca="false">IFERROR(IF(AND(T65="特定加算Ⅰ",OR(V65="",V65="-",V65="いずれも取得していない")),"☓","○"),"")</f>
        <v>○</v>
      </c>
      <c r="AL65" s="697" t="str">
        <f aca="false">IFERROR(IF(AND(T65="特定加算Ⅰ",OR(V65="",V65="-",V65="いずれも取得していない")),"！特定加算Ⅰが選択されています。該当する介護福祉士配置等要件を選択してください。",""),"")</f>
        <v/>
      </c>
      <c r="AM65" s="698"/>
      <c r="AN65" s="698"/>
      <c r="AO65" s="698"/>
      <c r="AP65" s="698"/>
      <c r="AQ65" s="698"/>
      <c r="AR65" s="698"/>
      <c r="AS65" s="698"/>
      <c r="AT65" s="698"/>
      <c r="AU65" s="699"/>
    </row>
    <row r="66" customFormat="false" ht="33" hidden="false" customHeight="true" outlineLevel="0" collapsed="false">
      <c r="A66" s="650" t="n">
        <f aca="false">A65+1</f>
        <v>56</v>
      </c>
      <c r="B66" s="651" t="str">
        <f aca="false">IF(基本情報入力シート!C109="","",基本情報入力シート!C109)</f>
        <v/>
      </c>
      <c r="C66" s="651"/>
      <c r="D66" s="651"/>
      <c r="E66" s="651"/>
      <c r="F66" s="651"/>
      <c r="G66" s="651"/>
      <c r="H66" s="651"/>
      <c r="I66" s="651"/>
      <c r="J66" s="651"/>
      <c r="K66" s="651"/>
      <c r="L66" s="650" t="str">
        <f aca="false">IF(基本情報入力シート!M109="","",基本情報入力シート!M109)</f>
        <v/>
      </c>
      <c r="M66" s="650" t="str">
        <f aca="false">IF(基本情報入力シート!R109="","",基本情報入力シート!R109)</f>
        <v/>
      </c>
      <c r="N66" s="650" t="str">
        <f aca="false">IF(基本情報入力シート!W109="","",基本情報入力シート!W109)</f>
        <v/>
      </c>
      <c r="O66" s="650" t="str">
        <f aca="false">IF(基本情報入力シート!X109="","",基本情報入力シート!X109)</f>
        <v/>
      </c>
      <c r="P66" s="653" t="str">
        <f aca="false">IF(基本情報入力シート!Y109="","",基本情報入力シート!Y109)</f>
        <v/>
      </c>
      <c r="Q66" s="690" t="str">
        <f aca="false">IF(基本情報入力シート!Z109="","",基本情報入力シート!Z109)</f>
        <v/>
      </c>
      <c r="R66" s="691" t="str">
        <f aca="false">IF(基本情報入力シート!AA109="","",基本情報入力シート!AA109)</f>
        <v/>
      </c>
      <c r="S66" s="692"/>
      <c r="T66" s="693"/>
      <c r="U66" s="658" t="e">
        <f aca="false">IFERROR(VLOOKUP(P66,))</f>
        <v>#N/A</v>
      </c>
      <c r="V66" s="694"/>
      <c r="W66" s="87" t="s">
        <v>98</v>
      </c>
      <c r="X66" s="695"/>
      <c r="Y66" s="88" t="s">
        <v>129</v>
      </c>
      <c r="Z66" s="695"/>
      <c r="AA66" s="88" t="s">
        <v>375</v>
      </c>
      <c r="AB66" s="695"/>
      <c r="AC66" s="88" t="s">
        <v>129</v>
      </c>
      <c r="AD66" s="695"/>
      <c r="AE66" s="88" t="s">
        <v>130</v>
      </c>
      <c r="AF66" s="662" t="s">
        <v>141</v>
      </c>
      <c r="AG66" s="663" t="str">
        <f aca="false">IF(X66&gt;=1,(AB66*12+AD66)-(X66*12+Z66)+1,"")</f>
        <v/>
      </c>
      <c r="AH66" s="662" t="s">
        <v>376</v>
      </c>
      <c r="AI66" s="664" t="str">
        <f aca="false">IFERROR(ROUNDDOWN(ROUND(Q66*U66,0)*R66,0)*AG66,"")</f>
        <v/>
      </c>
      <c r="AJ66" s="4"/>
      <c r="AK66" s="696" t="str">
        <f aca="false">IFERROR(IF(AND(T66="特定加算Ⅰ",OR(V66="",V66="-",V66="いずれも取得していない")),"☓","○"),"")</f>
        <v>○</v>
      </c>
      <c r="AL66" s="697" t="str">
        <f aca="false">IFERROR(IF(AND(T66="特定加算Ⅰ",OR(V66="",V66="-",V66="いずれも取得していない")),"！特定加算Ⅰが選択されています。該当する介護福祉士配置等要件を選択してください。",""),"")</f>
        <v/>
      </c>
      <c r="AM66" s="698"/>
      <c r="AN66" s="698"/>
      <c r="AO66" s="698"/>
      <c r="AP66" s="698"/>
      <c r="AQ66" s="698"/>
      <c r="AR66" s="698"/>
      <c r="AS66" s="698"/>
      <c r="AT66" s="698"/>
      <c r="AU66" s="699"/>
    </row>
    <row r="67" customFormat="false" ht="33" hidden="false" customHeight="true" outlineLevel="0" collapsed="false">
      <c r="A67" s="650" t="n">
        <f aca="false">A66+1</f>
        <v>57</v>
      </c>
      <c r="B67" s="651" t="str">
        <f aca="false">IF(基本情報入力シート!C110="","",基本情報入力シート!C110)</f>
        <v/>
      </c>
      <c r="C67" s="651"/>
      <c r="D67" s="651"/>
      <c r="E67" s="651"/>
      <c r="F67" s="651"/>
      <c r="G67" s="651"/>
      <c r="H67" s="651"/>
      <c r="I67" s="651"/>
      <c r="J67" s="651"/>
      <c r="K67" s="651"/>
      <c r="L67" s="650" t="str">
        <f aca="false">IF(基本情報入力シート!M110="","",基本情報入力シート!M110)</f>
        <v/>
      </c>
      <c r="M67" s="650" t="str">
        <f aca="false">IF(基本情報入力シート!R110="","",基本情報入力シート!R110)</f>
        <v/>
      </c>
      <c r="N67" s="650" t="str">
        <f aca="false">IF(基本情報入力シート!W110="","",基本情報入力シート!W110)</f>
        <v/>
      </c>
      <c r="O67" s="650" t="str">
        <f aca="false">IF(基本情報入力シート!X110="","",基本情報入力シート!X110)</f>
        <v/>
      </c>
      <c r="P67" s="653" t="str">
        <f aca="false">IF(基本情報入力シート!Y110="","",基本情報入力シート!Y110)</f>
        <v/>
      </c>
      <c r="Q67" s="690" t="str">
        <f aca="false">IF(基本情報入力シート!Z110="","",基本情報入力シート!Z110)</f>
        <v/>
      </c>
      <c r="R67" s="691" t="str">
        <f aca="false">IF(基本情報入力シート!AA110="","",基本情報入力シート!AA110)</f>
        <v/>
      </c>
      <c r="S67" s="692"/>
      <c r="T67" s="693"/>
      <c r="U67" s="658" t="e">
        <f aca="false">IFERROR(VLOOKUP(P67,))</f>
        <v>#N/A</v>
      </c>
      <c r="V67" s="694"/>
      <c r="W67" s="87" t="s">
        <v>98</v>
      </c>
      <c r="X67" s="695"/>
      <c r="Y67" s="88" t="s">
        <v>129</v>
      </c>
      <c r="Z67" s="695"/>
      <c r="AA67" s="88" t="s">
        <v>375</v>
      </c>
      <c r="AB67" s="695"/>
      <c r="AC67" s="88" t="s">
        <v>129</v>
      </c>
      <c r="AD67" s="695"/>
      <c r="AE67" s="88" t="s">
        <v>130</v>
      </c>
      <c r="AF67" s="662" t="s">
        <v>141</v>
      </c>
      <c r="AG67" s="663" t="str">
        <f aca="false">IF(X67&gt;=1,(AB67*12+AD67)-(X67*12+Z67)+1,"")</f>
        <v/>
      </c>
      <c r="AH67" s="662" t="s">
        <v>376</v>
      </c>
      <c r="AI67" s="664" t="str">
        <f aca="false">IFERROR(ROUNDDOWN(ROUND(Q67*U67,0)*R67,0)*AG67,"")</f>
        <v/>
      </c>
      <c r="AJ67" s="4"/>
      <c r="AK67" s="696" t="str">
        <f aca="false">IFERROR(IF(AND(T67="特定加算Ⅰ",OR(V67="",V67="-",V67="いずれも取得していない")),"☓","○"),"")</f>
        <v>○</v>
      </c>
      <c r="AL67" s="697" t="str">
        <f aca="false">IFERROR(IF(AND(T67="特定加算Ⅰ",OR(V67="",V67="-",V67="いずれも取得していない")),"！特定加算Ⅰが選択されています。該当する介護福祉士配置等要件を選択してください。",""),"")</f>
        <v/>
      </c>
      <c r="AM67" s="698"/>
      <c r="AN67" s="698"/>
      <c r="AO67" s="698"/>
      <c r="AP67" s="698"/>
      <c r="AQ67" s="698"/>
      <c r="AR67" s="698"/>
      <c r="AS67" s="698"/>
      <c r="AT67" s="698"/>
      <c r="AU67" s="699"/>
    </row>
    <row r="68" customFormat="false" ht="33" hidden="false" customHeight="true" outlineLevel="0" collapsed="false">
      <c r="A68" s="650" t="n">
        <f aca="false">A67+1</f>
        <v>58</v>
      </c>
      <c r="B68" s="651" t="str">
        <f aca="false">IF(基本情報入力シート!C111="","",基本情報入力シート!C111)</f>
        <v/>
      </c>
      <c r="C68" s="651"/>
      <c r="D68" s="651"/>
      <c r="E68" s="651"/>
      <c r="F68" s="651"/>
      <c r="G68" s="651"/>
      <c r="H68" s="651"/>
      <c r="I68" s="651"/>
      <c r="J68" s="651"/>
      <c r="K68" s="651"/>
      <c r="L68" s="650" t="str">
        <f aca="false">IF(基本情報入力シート!M111="","",基本情報入力シート!M111)</f>
        <v/>
      </c>
      <c r="M68" s="650" t="str">
        <f aca="false">IF(基本情報入力シート!R111="","",基本情報入力シート!R111)</f>
        <v/>
      </c>
      <c r="N68" s="650" t="str">
        <f aca="false">IF(基本情報入力シート!W111="","",基本情報入力シート!W111)</f>
        <v/>
      </c>
      <c r="O68" s="650" t="str">
        <f aca="false">IF(基本情報入力シート!X111="","",基本情報入力シート!X111)</f>
        <v/>
      </c>
      <c r="P68" s="653" t="str">
        <f aca="false">IF(基本情報入力シート!Y111="","",基本情報入力シート!Y111)</f>
        <v/>
      </c>
      <c r="Q68" s="690" t="str">
        <f aca="false">IF(基本情報入力シート!Z111="","",基本情報入力シート!Z111)</f>
        <v/>
      </c>
      <c r="R68" s="691" t="str">
        <f aca="false">IF(基本情報入力シート!AA111="","",基本情報入力シート!AA111)</f>
        <v/>
      </c>
      <c r="S68" s="692"/>
      <c r="T68" s="693"/>
      <c r="U68" s="658" t="e">
        <f aca="false">IFERROR(VLOOKUP(P68,))</f>
        <v>#N/A</v>
      </c>
      <c r="V68" s="694"/>
      <c r="W68" s="87" t="s">
        <v>98</v>
      </c>
      <c r="X68" s="695"/>
      <c r="Y68" s="88" t="s">
        <v>129</v>
      </c>
      <c r="Z68" s="695"/>
      <c r="AA68" s="88" t="s">
        <v>375</v>
      </c>
      <c r="AB68" s="695"/>
      <c r="AC68" s="88" t="s">
        <v>129</v>
      </c>
      <c r="AD68" s="695"/>
      <c r="AE68" s="88" t="s">
        <v>130</v>
      </c>
      <c r="AF68" s="662" t="s">
        <v>141</v>
      </c>
      <c r="AG68" s="663" t="str">
        <f aca="false">IF(X68&gt;=1,(AB68*12+AD68)-(X68*12+Z68)+1,"")</f>
        <v/>
      </c>
      <c r="AH68" s="662" t="s">
        <v>376</v>
      </c>
      <c r="AI68" s="664" t="str">
        <f aca="false">IFERROR(ROUNDDOWN(ROUND(Q68*U68,0)*R68,0)*AG68,"")</f>
        <v/>
      </c>
      <c r="AJ68" s="4"/>
      <c r="AK68" s="696" t="str">
        <f aca="false">IFERROR(IF(AND(T68="特定加算Ⅰ",OR(V68="",V68="-",V68="いずれも取得していない")),"☓","○"),"")</f>
        <v>○</v>
      </c>
      <c r="AL68" s="697" t="str">
        <f aca="false">IFERROR(IF(AND(T68="特定加算Ⅰ",OR(V68="",V68="-",V68="いずれも取得していない")),"！特定加算Ⅰが選択されています。該当する介護福祉士配置等要件を選択してください。",""),"")</f>
        <v/>
      </c>
      <c r="AM68" s="698"/>
      <c r="AN68" s="698"/>
      <c r="AO68" s="698"/>
      <c r="AP68" s="698"/>
      <c r="AQ68" s="698"/>
      <c r="AR68" s="698"/>
      <c r="AS68" s="698"/>
      <c r="AT68" s="698"/>
      <c r="AU68" s="699"/>
    </row>
    <row r="69" customFormat="false" ht="33" hidden="false" customHeight="true" outlineLevel="0" collapsed="false">
      <c r="A69" s="650" t="n">
        <f aca="false">A68+1</f>
        <v>59</v>
      </c>
      <c r="B69" s="651" t="str">
        <f aca="false">IF(基本情報入力シート!C112="","",基本情報入力シート!C112)</f>
        <v/>
      </c>
      <c r="C69" s="651"/>
      <c r="D69" s="651"/>
      <c r="E69" s="651"/>
      <c r="F69" s="651"/>
      <c r="G69" s="651"/>
      <c r="H69" s="651"/>
      <c r="I69" s="651"/>
      <c r="J69" s="651"/>
      <c r="K69" s="651"/>
      <c r="L69" s="650" t="str">
        <f aca="false">IF(基本情報入力シート!M112="","",基本情報入力シート!M112)</f>
        <v/>
      </c>
      <c r="M69" s="650" t="str">
        <f aca="false">IF(基本情報入力シート!R112="","",基本情報入力シート!R112)</f>
        <v/>
      </c>
      <c r="N69" s="650" t="str">
        <f aca="false">IF(基本情報入力シート!W112="","",基本情報入力シート!W112)</f>
        <v/>
      </c>
      <c r="O69" s="650" t="str">
        <f aca="false">IF(基本情報入力シート!X112="","",基本情報入力シート!X112)</f>
        <v/>
      </c>
      <c r="P69" s="653" t="str">
        <f aca="false">IF(基本情報入力シート!Y112="","",基本情報入力シート!Y112)</f>
        <v/>
      </c>
      <c r="Q69" s="690" t="str">
        <f aca="false">IF(基本情報入力シート!Z112="","",基本情報入力シート!Z112)</f>
        <v/>
      </c>
      <c r="R69" s="691" t="str">
        <f aca="false">IF(基本情報入力シート!AA112="","",基本情報入力シート!AA112)</f>
        <v/>
      </c>
      <c r="S69" s="692"/>
      <c r="T69" s="693"/>
      <c r="U69" s="658" t="e">
        <f aca="false">IFERROR(VLOOKUP(P69,))</f>
        <v>#N/A</v>
      </c>
      <c r="V69" s="694"/>
      <c r="W69" s="87" t="s">
        <v>98</v>
      </c>
      <c r="X69" s="695"/>
      <c r="Y69" s="88" t="s">
        <v>129</v>
      </c>
      <c r="Z69" s="695"/>
      <c r="AA69" s="88" t="s">
        <v>375</v>
      </c>
      <c r="AB69" s="695"/>
      <c r="AC69" s="88" t="s">
        <v>129</v>
      </c>
      <c r="AD69" s="695"/>
      <c r="AE69" s="88" t="s">
        <v>130</v>
      </c>
      <c r="AF69" s="662" t="s">
        <v>141</v>
      </c>
      <c r="AG69" s="663" t="str">
        <f aca="false">IF(X69&gt;=1,(AB69*12+AD69)-(X69*12+Z69)+1,"")</f>
        <v/>
      </c>
      <c r="AH69" s="662" t="s">
        <v>376</v>
      </c>
      <c r="AI69" s="664" t="str">
        <f aca="false">IFERROR(ROUNDDOWN(ROUND(Q69*U69,0)*R69,0)*AG69,"")</f>
        <v/>
      </c>
      <c r="AJ69" s="4"/>
      <c r="AK69" s="696" t="str">
        <f aca="false">IFERROR(IF(AND(T69="特定加算Ⅰ",OR(V69="",V69="-",V69="いずれも取得していない")),"☓","○"),"")</f>
        <v>○</v>
      </c>
      <c r="AL69" s="697" t="str">
        <f aca="false">IFERROR(IF(AND(T69="特定加算Ⅰ",OR(V69="",V69="-",V69="いずれも取得していない")),"！特定加算Ⅰが選択されています。該当する介護福祉士配置等要件を選択してください。",""),"")</f>
        <v/>
      </c>
      <c r="AM69" s="698"/>
      <c r="AN69" s="698"/>
      <c r="AO69" s="698"/>
      <c r="AP69" s="698"/>
      <c r="AQ69" s="698"/>
      <c r="AR69" s="698"/>
      <c r="AS69" s="698"/>
      <c r="AT69" s="698"/>
      <c r="AU69" s="699"/>
    </row>
    <row r="70" customFormat="false" ht="33" hidden="false" customHeight="true" outlineLevel="0" collapsed="false">
      <c r="A70" s="650" t="n">
        <f aca="false">A69+1</f>
        <v>60</v>
      </c>
      <c r="B70" s="651" t="str">
        <f aca="false">IF(基本情報入力シート!C113="","",基本情報入力シート!C113)</f>
        <v/>
      </c>
      <c r="C70" s="651"/>
      <c r="D70" s="651"/>
      <c r="E70" s="651"/>
      <c r="F70" s="651"/>
      <c r="G70" s="651"/>
      <c r="H70" s="651"/>
      <c r="I70" s="651"/>
      <c r="J70" s="651"/>
      <c r="K70" s="651"/>
      <c r="L70" s="650" t="str">
        <f aca="false">IF(基本情報入力シート!M113="","",基本情報入力シート!M113)</f>
        <v/>
      </c>
      <c r="M70" s="650" t="str">
        <f aca="false">IF(基本情報入力シート!R113="","",基本情報入力シート!R113)</f>
        <v/>
      </c>
      <c r="N70" s="650" t="str">
        <f aca="false">IF(基本情報入力シート!W113="","",基本情報入力シート!W113)</f>
        <v/>
      </c>
      <c r="O70" s="650" t="str">
        <f aca="false">IF(基本情報入力シート!X113="","",基本情報入力シート!X113)</f>
        <v/>
      </c>
      <c r="P70" s="653" t="str">
        <f aca="false">IF(基本情報入力シート!Y113="","",基本情報入力シート!Y113)</f>
        <v/>
      </c>
      <c r="Q70" s="690" t="str">
        <f aca="false">IF(基本情報入力シート!Z113="","",基本情報入力シート!Z113)</f>
        <v/>
      </c>
      <c r="R70" s="691" t="str">
        <f aca="false">IF(基本情報入力シート!AA113="","",基本情報入力シート!AA113)</f>
        <v/>
      </c>
      <c r="S70" s="692"/>
      <c r="T70" s="693"/>
      <c r="U70" s="658" t="e">
        <f aca="false">IFERROR(VLOOKUP(P70,))</f>
        <v>#N/A</v>
      </c>
      <c r="V70" s="694"/>
      <c r="W70" s="87" t="s">
        <v>98</v>
      </c>
      <c r="X70" s="695"/>
      <c r="Y70" s="88" t="s">
        <v>129</v>
      </c>
      <c r="Z70" s="695"/>
      <c r="AA70" s="88" t="s">
        <v>375</v>
      </c>
      <c r="AB70" s="695"/>
      <c r="AC70" s="88" t="s">
        <v>129</v>
      </c>
      <c r="AD70" s="695"/>
      <c r="AE70" s="88" t="s">
        <v>130</v>
      </c>
      <c r="AF70" s="662" t="s">
        <v>141</v>
      </c>
      <c r="AG70" s="663" t="str">
        <f aca="false">IF(X70&gt;=1,(AB70*12+AD70)-(X70*12+Z70)+1,"")</f>
        <v/>
      </c>
      <c r="AH70" s="662" t="s">
        <v>376</v>
      </c>
      <c r="AI70" s="664" t="str">
        <f aca="false">IFERROR(ROUNDDOWN(ROUND(Q70*U70,0)*R70,0)*AG70,"")</f>
        <v/>
      </c>
      <c r="AJ70" s="4"/>
      <c r="AK70" s="696" t="str">
        <f aca="false">IFERROR(IF(AND(T70="特定加算Ⅰ",OR(V70="",V70="-",V70="いずれも取得していない")),"☓","○"),"")</f>
        <v>○</v>
      </c>
      <c r="AL70" s="697" t="str">
        <f aca="false">IFERROR(IF(AND(T70="特定加算Ⅰ",OR(V70="",V70="-",V70="いずれも取得していない")),"！特定加算Ⅰが選択されています。該当する介護福祉士配置等要件を選択してください。",""),"")</f>
        <v/>
      </c>
      <c r="AM70" s="698"/>
      <c r="AN70" s="698"/>
      <c r="AO70" s="698"/>
      <c r="AP70" s="698"/>
      <c r="AQ70" s="698"/>
      <c r="AR70" s="698"/>
      <c r="AS70" s="698"/>
      <c r="AT70" s="698"/>
      <c r="AU70" s="699"/>
    </row>
    <row r="71" customFormat="false" ht="33" hidden="false" customHeight="true" outlineLevel="0" collapsed="false">
      <c r="A71" s="650" t="n">
        <f aca="false">A70+1</f>
        <v>61</v>
      </c>
      <c r="B71" s="651" t="str">
        <f aca="false">IF(基本情報入力シート!C114="","",基本情報入力シート!C114)</f>
        <v/>
      </c>
      <c r="C71" s="651"/>
      <c r="D71" s="651"/>
      <c r="E71" s="651"/>
      <c r="F71" s="651"/>
      <c r="G71" s="651"/>
      <c r="H71" s="651"/>
      <c r="I71" s="651"/>
      <c r="J71" s="651"/>
      <c r="K71" s="651"/>
      <c r="L71" s="650" t="str">
        <f aca="false">IF(基本情報入力シート!M114="","",基本情報入力シート!M114)</f>
        <v/>
      </c>
      <c r="M71" s="650" t="str">
        <f aca="false">IF(基本情報入力シート!R114="","",基本情報入力シート!R114)</f>
        <v/>
      </c>
      <c r="N71" s="650" t="str">
        <f aca="false">IF(基本情報入力シート!W114="","",基本情報入力シート!W114)</f>
        <v/>
      </c>
      <c r="O71" s="650" t="str">
        <f aca="false">IF(基本情報入力シート!X114="","",基本情報入力シート!X114)</f>
        <v/>
      </c>
      <c r="P71" s="653" t="str">
        <f aca="false">IF(基本情報入力シート!Y114="","",基本情報入力シート!Y114)</f>
        <v/>
      </c>
      <c r="Q71" s="690" t="str">
        <f aca="false">IF(基本情報入力シート!Z114="","",基本情報入力シート!Z114)</f>
        <v/>
      </c>
      <c r="R71" s="691" t="str">
        <f aca="false">IF(基本情報入力シート!AA114="","",基本情報入力シート!AA114)</f>
        <v/>
      </c>
      <c r="S71" s="692"/>
      <c r="T71" s="693"/>
      <c r="U71" s="658" t="e">
        <f aca="false">IFERROR(VLOOKUP(P71,))</f>
        <v>#N/A</v>
      </c>
      <c r="V71" s="694"/>
      <c r="W71" s="87" t="s">
        <v>98</v>
      </c>
      <c r="X71" s="695"/>
      <c r="Y71" s="88" t="s">
        <v>129</v>
      </c>
      <c r="Z71" s="695"/>
      <c r="AA71" s="88" t="s">
        <v>375</v>
      </c>
      <c r="AB71" s="695"/>
      <c r="AC71" s="88" t="s">
        <v>129</v>
      </c>
      <c r="AD71" s="695"/>
      <c r="AE71" s="88" t="s">
        <v>130</v>
      </c>
      <c r="AF71" s="662" t="s">
        <v>141</v>
      </c>
      <c r="AG71" s="663" t="str">
        <f aca="false">IF(X71&gt;=1,(AB71*12+AD71)-(X71*12+Z71)+1,"")</f>
        <v/>
      </c>
      <c r="AH71" s="662" t="s">
        <v>376</v>
      </c>
      <c r="AI71" s="664" t="str">
        <f aca="false">IFERROR(ROUNDDOWN(ROUND(Q71*U71,0)*R71,0)*AG71,"")</f>
        <v/>
      </c>
      <c r="AJ71" s="4"/>
      <c r="AK71" s="696" t="str">
        <f aca="false">IFERROR(IF(AND(T71="特定加算Ⅰ",OR(V71="",V71="-",V71="いずれも取得していない")),"☓","○"),"")</f>
        <v>○</v>
      </c>
      <c r="AL71" s="697" t="str">
        <f aca="false">IFERROR(IF(AND(T71="特定加算Ⅰ",OR(V71="",V71="-",V71="いずれも取得していない")),"！特定加算Ⅰが選択されています。該当する介護福祉士配置等要件を選択してください。",""),"")</f>
        <v/>
      </c>
      <c r="AM71" s="698"/>
      <c r="AN71" s="698"/>
      <c r="AO71" s="698"/>
      <c r="AP71" s="698"/>
      <c r="AQ71" s="698"/>
      <c r="AR71" s="698"/>
      <c r="AS71" s="698"/>
      <c r="AT71" s="698"/>
      <c r="AU71" s="699"/>
    </row>
    <row r="72" customFormat="false" ht="33" hidden="false" customHeight="true" outlineLevel="0" collapsed="false">
      <c r="A72" s="650" t="n">
        <f aca="false">A71+1</f>
        <v>62</v>
      </c>
      <c r="B72" s="651" t="str">
        <f aca="false">IF(基本情報入力シート!C115="","",基本情報入力シート!C115)</f>
        <v/>
      </c>
      <c r="C72" s="651"/>
      <c r="D72" s="651"/>
      <c r="E72" s="651"/>
      <c r="F72" s="651"/>
      <c r="G72" s="651"/>
      <c r="H72" s="651"/>
      <c r="I72" s="651"/>
      <c r="J72" s="651"/>
      <c r="K72" s="651"/>
      <c r="L72" s="650" t="str">
        <f aca="false">IF(基本情報入力シート!M115="","",基本情報入力シート!M115)</f>
        <v/>
      </c>
      <c r="M72" s="650" t="str">
        <f aca="false">IF(基本情報入力シート!R115="","",基本情報入力シート!R115)</f>
        <v/>
      </c>
      <c r="N72" s="650" t="str">
        <f aca="false">IF(基本情報入力シート!W115="","",基本情報入力シート!W115)</f>
        <v/>
      </c>
      <c r="O72" s="650" t="str">
        <f aca="false">IF(基本情報入力シート!X115="","",基本情報入力シート!X115)</f>
        <v/>
      </c>
      <c r="P72" s="653" t="str">
        <f aca="false">IF(基本情報入力シート!Y115="","",基本情報入力シート!Y115)</f>
        <v/>
      </c>
      <c r="Q72" s="690" t="str">
        <f aca="false">IF(基本情報入力シート!Z115="","",基本情報入力シート!Z115)</f>
        <v/>
      </c>
      <c r="R72" s="691" t="str">
        <f aca="false">IF(基本情報入力シート!AA115="","",基本情報入力シート!AA115)</f>
        <v/>
      </c>
      <c r="S72" s="692"/>
      <c r="T72" s="693"/>
      <c r="U72" s="658" t="e">
        <f aca="false">IFERROR(VLOOKUP(P72,))</f>
        <v>#N/A</v>
      </c>
      <c r="V72" s="694"/>
      <c r="W72" s="87" t="s">
        <v>98</v>
      </c>
      <c r="X72" s="695"/>
      <c r="Y72" s="88" t="s">
        <v>129</v>
      </c>
      <c r="Z72" s="695"/>
      <c r="AA72" s="88" t="s">
        <v>375</v>
      </c>
      <c r="AB72" s="695"/>
      <c r="AC72" s="88" t="s">
        <v>129</v>
      </c>
      <c r="AD72" s="695"/>
      <c r="AE72" s="88" t="s">
        <v>130</v>
      </c>
      <c r="AF72" s="662" t="s">
        <v>141</v>
      </c>
      <c r="AG72" s="663" t="str">
        <f aca="false">IF(X72&gt;=1,(AB72*12+AD72)-(X72*12+Z72)+1,"")</f>
        <v/>
      </c>
      <c r="AH72" s="662" t="s">
        <v>376</v>
      </c>
      <c r="AI72" s="664" t="str">
        <f aca="false">IFERROR(ROUNDDOWN(ROUND(Q72*U72,0)*R72,0)*AG72,"")</f>
        <v/>
      </c>
      <c r="AJ72" s="4"/>
      <c r="AK72" s="696" t="str">
        <f aca="false">IFERROR(IF(AND(T72="特定加算Ⅰ",OR(V72="",V72="-",V72="いずれも取得していない")),"☓","○"),"")</f>
        <v>○</v>
      </c>
      <c r="AL72" s="697" t="str">
        <f aca="false">IFERROR(IF(AND(T72="特定加算Ⅰ",OR(V72="",V72="-",V72="いずれも取得していない")),"！特定加算Ⅰが選択されています。該当する介護福祉士配置等要件を選択してください。",""),"")</f>
        <v/>
      </c>
      <c r="AM72" s="698"/>
      <c r="AN72" s="698"/>
      <c r="AO72" s="698"/>
      <c r="AP72" s="698"/>
      <c r="AQ72" s="698"/>
      <c r="AR72" s="698"/>
      <c r="AS72" s="698"/>
      <c r="AT72" s="698"/>
      <c r="AU72" s="699"/>
    </row>
    <row r="73" customFormat="false" ht="33" hidden="false" customHeight="true" outlineLevel="0" collapsed="false">
      <c r="A73" s="650" t="n">
        <f aca="false">A72+1</f>
        <v>63</v>
      </c>
      <c r="B73" s="651" t="str">
        <f aca="false">IF(基本情報入力シート!C116="","",基本情報入力シート!C116)</f>
        <v/>
      </c>
      <c r="C73" s="651"/>
      <c r="D73" s="651"/>
      <c r="E73" s="651"/>
      <c r="F73" s="651"/>
      <c r="G73" s="651"/>
      <c r="H73" s="651"/>
      <c r="I73" s="651"/>
      <c r="J73" s="651"/>
      <c r="K73" s="651"/>
      <c r="L73" s="650" t="str">
        <f aca="false">IF(基本情報入力シート!M116="","",基本情報入力シート!M116)</f>
        <v/>
      </c>
      <c r="M73" s="650" t="str">
        <f aca="false">IF(基本情報入力シート!R116="","",基本情報入力シート!R116)</f>
        <v/>
      </c>
      <c r="N73" s="650" t="str">
        <f aca="false">IF(基本情報入力シート!W116="","",基本情報入力シート!W116)</f>
        <v/>
      </c>
      <c r="O73" s="650" t="str">
        <f aca="false">IF(基本情報入力シート!X116="","",基本情報入力シート!X116)</f>
        <v/>
      </c>
      <c r="P73" s="653" t="str">
        <f aca="false">IF(基本情報入力シート!Y116="","",基本情報入力シート!Y116)</f>
        <v/>
      </c>
      <c r="Q73" s="690" t="str">
        <f aca="false">IF(基本情報入力シート!Z116="","",基本情報入力シート!Z116)</f>
        <v/>
      </c>
      <c r="R73" s="691" t="str">
        <f aca="false">IF(基本情報入力シート!AA116="","",基本情報入力シート!AA116)</f>
        <v/>
      </c>
      <c r="S73" s="692"/>
      <c r="T73" s="693"/>
      <c r="U73" s="658" t="e">
        <f aca="false">IFERROR(VLOOKUP(P73,))</f>
        <v>#N/A</v>
      </c>
      <c r="V73" s="694"/>
      <c r="W73" s="87" t="s">
        <v>98</v>
      </c>
      <c r="X73" s="695"/>
      <c r="Y73" s="88" t="s">
        <v>129</v>
      </c>
      <c r="Z73" s="695"/>
      <c r="AA73" s="88" t="s">
        <v>375</v>
      </c>
      <c r="AB73" s="695"/>
      <c r="AC73" s="88" t="s">
        <v>129</v>
      </c>
      <c r="AD73" s="695"/>
      <c r="AE73" s="88" t="s">
        <v>130</v>
      </c>
      <c r="AF73" s="662" t="s">
        <v>141</v>
      </c>
      <c r="AG73" s="663" t="str">
        <f aca="false">IF(X73&gt;=1,(AB73*12+AD73)-(X73*12+Z73)+1,"")</f>
        <v/>
      </c>
      <c r="AH73" s="662" t="s">
        <v>376</v>
      </c>
      <c r="AI73" s="664" t="str">
        <f aca="false">IFERROR(ROUNDDOWN(ROUND(Q73*U73,0)*R73,0)*AG73,"")</f>
        <v/>
      </c>
      <c r="AJ73" s="4"/>
      <c r="AK73" s="696" t="str">
        <f aca="false">IFERROR(IF(AND(T73="特定加算Ⅰ",OR(V73="",V73="-",V73="いずれも取得していない")),"☓","○"),"")</f>
        <v>○</v>
      </c>
      <c r="AL73" s="697" t="str">
        <f aca="false">IFERROR(IF(AND(T73="特定加算Ⅰ",OR(V73="",V73="-",V73="いずれも取得していない")),"！特定加算Ⅰが選択されています。該当する介護福祉士配置等要件を選択してください。",""),"")</f>
        <v/>
      </c>
      <c r="AM73" s="698"/>
      <c r="AN73" s="698"/>
      <c r="AO73" s="698"/>
      <c r="AP73" s="698"/>
      <c r="AQ73" s="698"/>
      <c r="AR73" s="698"/>
      <c r="AS73" s="698"/>
      <c r="AT73" s="698"/>
      <c r="AU73" s="699"/>
    </row>
    <row r="74" customFormat="false" ht="33" hidden="false" customHeight="true" outlineLevel="0" collapsed="false">
      <c r="A74" s="650" t="n">
        <f aca="false">A73+1</f>
        <v>64</v>
      </c>
      <c r="B74" s="651" t="str">
        <f aca="false">IF(基本情報入力シート!C117="","",基本情報入力シート!C117)</f>
        <v/>
      </c>
      <c r="C74" s="651"/>
      <c r="D74" s="651"/>
      <c r="E74" s="651"/>
      <c r="F74" s="651"/>
      <c r="G74" s="651"/>
      <c r="H74" s="651"/>
      <c r="I74" s="651"/>
      <c r="J74" s="651"/>
      <c r="K74" s="651"/>
      <c r="L74" s="650" t="str">
        <f aca="false">IF(基本情報入力シート!M117="","",基本情報入力シート!M117)</f>
        <v/>
      </c>
      <c r="M74" s="650" t="str">
        <f aca="false">IF(基本情報入力シート!R117="","",基本情報入力シート!R117)</f>
        <v/>
      </c>
      <c r="N74" s="650" t="str">
        <f aca="false">IF(基本情報入力シート!W117="","",基本情報入力シート!W117)</f>
        <v/>
      </c>
      <c r="O74" s="650" t="str">
        <f aca="false">IF(基本情報入力シート!X117="","",基本情報入力シート!X117)</f>
        <v/>
      </c>
      <c r="P74" s="653" t="str">
        <f aca="false">IF(基本情報入力シート!Y117="","",基本情報入力シート!Y117)</f>
        <v/>
      </c>
      <c r="Q74" s="690" t="str">
        <f aca="false">IF(基本情報入力シート!Z117="","",基本情報入力シート!Z117)</f>
        <v/>
      </c>
      <c r="R74" s="691" t="str">
        <f aca="false">IF(基本情報入力シート!AA117="","",基本情報入力シート!AA117)</f>
        <v/>
      </c>
      <c r="S74" s="692"/>
      <c r="T74" s="693"/>
      <c r="U74" s="658" t="e">
        <f aca="false">IFERROR(VLOOKUP(P74,))</f>
        <v>#N/A</v>
      </c>
      <c r="V74" s="694"/>
      <c r="W74" s="87" t="s">
        <v>98</v>
      </c>
      <c r="X74" s="695"/>
      <c r="Y74" s="88" t="s">
        <v>129</v>
      </c>
      <c r="Z74" s="695"/>
      <c r="AA74" s="88" t="s">
        <v>375</v>
      </c>
      <c r="AB74" s="695"/>
      <c r="AC74" s="88" t="s">
        <v>129</v>
      </c>
      <c r="AD74" s="695"/>
      <c r="AE74" s="88" t="s">
        <v>130</v>
      </c>
      <c r="AF74" s="662" t="s">
        <v>141</v>
      </c>
      <c r="AG74" s="663" t="str">
        <f aca="false">IF(X74&gt;=1,(AB74*12+AD74)-(X74*12+Z74)+1,"")</f>
        <v/>
      </c>
      <c r="AH74" s="662" t="s">
        <v>376</v>
      </c>
      <c r="AI74" s="664" t="str">
        <f aca="false">IFERROR(ROUNDDOWN(ROUND(Q74*U74,0)*R74,0)*AG74,"")</f>
        <v/>
      </c>
      <c r="AJ74" s="4"/>
      <c r="AK74" s="696" t="str">
        <f aca="false">IFERROR(IF(AND(T74="特定加算Ⅰ",OR(V74="",V74="-",V74="いずれも取得していない")),"☓","○"),"")</f>
        <v>○</v>
      </c>
      <c r="AL74" s="697" t="str">
        <f aca="false">IFERROR(IF(AND(T74="特定加算Ⅰ",OR(V74="",V74="-",V74="いずれも取得していない")),"！特定加算Ⅰが選択されています。該当する介護福祉士配置等要件を選択してください。",""),"")</f>
        <v/>
      </c>
      <c r="AM74" s="698"/>
      <c r="AN74" s="698"/>
      <c r="AO74" s="698"/>
      <c r="AP74" s="698"/>
      <c r="AQ74" s="698"/>
      <c r="AR74" s="698"/>
      <c r="AS74" s="698"/>
      <c r="AT74" s="698"/>
      <c r="AU74" s="699"/>
    </row>
    <row r="75" customFormat="false" ht="33" hidden="false" customHeight="true" outlineLevel="0" collapsed="false">
      <c r="A75" s="650" t="n">
        <f aca="false">A74+1</f>
        <v>65</v>
      </c>
      <c r="B75" s="651" t="str">
        <f aca="false">IF(基本情報入力シート!C118="","",基本情報入力シート!C118)</f>
        <v/>
      </c>
      <c r="C75" s="651"/>
      <c r="D75" s="651"/>
      <c r="E75" s="651"/>
      <c r="F75" s="651"/>
      <c r="G75" s="651"/>
      <c r="H75" s="651"/>
      <c r="I75" s="651"/>
      <c r="J75" s="651"/>
      <c r="K75" s="651"/>
      <c r="L75" s="650" t="str">
        <f aca="false">IF(基本情報入力シート!M118="","",基本情報入力シート!M118)</f>
        <v/>
      </c>
      <c r="M75" s="650" t="str">
        <f aca="false">IF(基本情報入力シート!R118="","",基本情報入力シート!R118)</f>
        <v/>
      </c>
      <c r="N75" s="650" t="str">
        <f aca="false">IF(基本情報入力シート!W118="","",基本情報入力シート!W118)</f>
        <v/>
      </c>
      <c r="O75" s="650" t="str">
        <f aca="false">IF(基本情報入力シート!X118="","",基本情報入力シート!X118)</f>
        <v/>
      </c>
      <c r="P75" s="653" t="str">
        <f aca="false">IF(基本情報入力シート!Y118="","",基本情報入力シート!Y118)</f>
        <v/>
      </c>
      <c r="Q75" s="690" t="str">
        <f aca="false">IF(基本情報入力シート!Z118="","",基本情報入力シート!Z118)</f>
        <v/>
      </c>
      <c r="R75" s="691" t="str">
        <f aca="false">IF(基本情報入力シート!AA118="","",基本情報入力シート!AA118)</f>
        <v/>
      </c>
      <c r="S75" s="692"/>
      <c r="T75" s="693"/>
      <c r="U75" s="658" t="e">
        <f aca="false">IFERROR(VLOOKUP(P75,))</f>
        <v>#N/A</v>
      </c>
      <c r="V75" s="694"/>
      <c r="W75" s="87" t="s">
        <v>98</v>
      </c>
      <c r="X75" s="695"/>
      <c r="Y75" s="88" t="s">
        <v>129</v>
      </c>
      <c r="Z75" s="695"/>
      <c r="AA75" s="88" t="s">
        <v>375</v>
      </c>
      <c r="AB75" s="695"/>
      <c r="AC75" s="88" t="s">
        <v>129</v>
      </c>
      <c r="AD75" s="695"/>
      <c r="AE75" s="88" t="s">
        <v>130</v>
      </c>
      <c r="AF75" s="662" t="s">
        <v>141</v>
      </c>
      <c r="AG75" s="663" t="str">
        <f aca="false">IF(X75&gt;=1,(AB75*12+AD75)-(X75*12+Z75)+1,"")</f>
        <v/>
      </c>
      <c r="AH75" s="662" t="s">
        <v>376</v>
      </c>
      <c r="AI75" s="664" t="str">
        <f aca="false">IFERROR(ROUNDDOWN(ROUND(Q75*U75,0)*R75,0)*AG75,"")</f>
        <v/>
      </c>
      <c r="AJ75" s="4"/>
      <c r="AK75" s="696" t="str">
        <f aca="false">IFERROR(IF(AND(T75="特定加算Ⅰ",OR(V75="",V75="-",V75="いずれも取得していない")),"☓","○"),"")</f>
        <v>○</v>
      </c>
      <c r="AL75" s="697" t="str">
        <f aca="false">IFERROR(IF(AND(T75="特定加算Ⅰ",OR(V75="",V75="-",V75="いずれも取得していない")),"！特定加算Ⅰが選択されています。該当する介護福祉士配置等要件を選択してください。",""),"")</f>
        <v/>
      </c>
      <c r="AM75" s="698"/>
      <c r="AN75" s="698"/>
      <c r="AO75" s="698"/>
      <c r="AP75" s="698"/>
      <c r="AQ75" s="698"/>
      <c r="AR75" s="698"/>
      <c r="AS75" s="698"/>
      <c r="AT75" s="698"/>
      <c r="AU75" s="699"/>
    </row>
    <row r="76" customFormat="false" ht="33" hidden="false" customHeight="true" outlineLevel="0" collapsed="false">
      <c r="A76" s="650" t="n">
        <f aca="false">A75+1</f>
        <v>66</v>
      </c>
      <c r="B76" s="651" t="str">
        <f aca="false">IF(基本情報入力シート!C119="","",基本情報入力シート!C119)</f>
        <v/>
      </c>
      <c r="C76" s="651"/>
      <c r="D76" s="651"/>
      <c r="E76" s="651"/>
      <c r="F76" s="651"/>
      <c r="G76" s="651"/>
      <c r="H76" s="651"/>
      <c r="I76" s="651"/>
      <c r="J76" s="651"/>
      <c r="K76" s="651"/>
      <c r="L76" s="650" t="str">
        <f aca="false">IF(基本情報入力シート!M119="","",基本情報入力シート!M119)</f>
        <v/>
      </c>
      <c r="M76" s="650" t="str">
        <f aca="false">IF(基本情報入力シート!R119="","",基本情報入力シート!R119)</f>
        <v/>
      </c>
      <c r="N76" s="650" t="str">
        <f aca="false">IF(基本情報入力シート!W119="","",基本情報入力シート!W119)</f>
        <v/>
      </c>
      <c r="O76" s="650" t="str">
        <f aca="false">IF(基本情報入力シート!X119="","",基本情報入力シート!X119)</f>
        <v/>
      </c>
      <c r="P76" s="653" t="str">
        <f aca="false">IF(基本情報入力シート!Y119="","",基本情報入力シート!Y119)</f>
        <v/>
      </c>
      <c r="Q76" s="690" t="str">
        <f aca="false">IF(基本情報入力シート!Z119="","",基本情報入力シート!Z119)</f>
        <v/>
      </c>
      <c r="R76" s="691" t="str">
        <f aca="false">IF(基本情報入力シート!AA119="","",基本情報入力シート!AA119)</f>
        <v/>
      </c>
      <c r="S76" s="692"/>
      <c r="T76" s="693"/>
      <c r="U76" s="658" t="e">
        <f aca="false">IFERROR(VLOOKUP(P76,))</f>
        <v>#N/A</v>
      </c>
      <c r="V76" s="694"/>
      <c r="W76" s="87" t="s">
        <v>98</v>
      </c>
      <c r="X76" s="695"/>
      <c r="Y76" s="88" t="s">
        <v>129</v>
      </c>
      <c r="Z76" s="695"/>
      <c r="AA76" s="88" t="s">
        <v>375</v>
      </c>
      <c r="AB76" s="695"/>
      <c r="AC76" s="88" t="s">
        <v>129</v>
      </c>
      <c r="AD76" s="695"/>
      <c r="AE76" s="88" t="s">
        <v>130</v>
      </c>
      <c r="AF76" s="662" t="s">
        <v>141</v>
      </c>
      <c r="AG76" s="663" t="str">
        <f aca="false">IF(X76&gt;=1,(AB76*12+AD76)-(X76*12+Z76)+1,"")</f>
        <v/>
      </c>
      <c r="AH76" s="662" t="s">
        <v>376</v>
      </c>
      <c r="AI76" s="664" t="str">
        <f aca="false">IFERROR(ROUNDDOWN(ROUND(Q76*U76,0)*R76,0)*AG76,"")</f>
        <v/>
      </c>
      <c r="AJ76" s="4"/>
      <c r="AK76" s="696" t="str">
        <f aca="false">IFERROR(IF(AND(T76="特定加算Ⅰ",OR(V76="",V76="-",V76="いずれも取得していない")),"☓","○"),"")</f>
        <v>○</v>
      </c>
      <c r="AL76" s="697" t="str">
        <f aca="false">IFERROR(IF(AND(T76="特定加算Ⅰ",OR(V76="",V76="-",V76="いずれも取得していない")),"！特定加算Ⅰが選択されています。該当する介護福祉士配置等要件を選択してください。",""),"")</f>
        <v/>
      </c>
      <c r="AM76" s="698"/>
      <c r="AN76" s="698"/>
      <c r="AO76" s="698"/>
      <c r="AP76" s="698"/>
      <c r="AQ76" s="698"/>
      <c r="AR76" s="698"/>
      <c r="AS76" s="698"/>
      <c r="AT76" s="698"/>
      <c r="AU76" s="699"/>
    </row>
    <row r="77" customFormat="false" ht="33" hidden="false" customHeight="true" outlineLevel="0" collapsed="false">
      <c r="A77" s="650" t="n">
        <f aca="false">A76+1</f>
        <v>67</v>
      </c>
      <c r="B77" s="651" t="str">
        <f aca="false">IF(基本情報入力シート!C120="","",基本情報入力シート!C120)</f>
        <v/>
      </c>
      <c r="C77" s="651"/>
      <c r="D77" s="651"/>
      <c r="E77" s="651"/>
      <c r="F77" s="651"/>
      <c r="G77" s="651"/>
      <c r="H77" s="651"/>
      <c r="I77" s="651"/>
      <c r="J77" s="651"/>
      <c r="K77" s="651"/>
      <c r="L77" s="650" t="str">
        <f aca="false">IF(基本情報入力シート!M120="","",基本情報入力シート!M120)</f>
        <v/>
      </c>
      <c r="M77" s="650" t="str">
        <f aca="false">IF(基本情報入力シート!R120="","",基本情報入力シート!R120)</f>
        <v/>
      </c>
      <c r="N77" s="650" t="str">
        <f aca="false">IF(基本情報入力シート!W120="","",基本情報入力シート!W120)</f>
        <v/>
      </c>
      <c r="O77" s="650" t="str">
        <f aca="false">IF(基本情報入力シート!X120="","",基本情報入力シート!X120)</f>
        <v/>
      </c>
      <c r="P77" s="653" t="str">
        <f aca="false">IF(基本情報入力シート!Y120="","",基本情報入力シート!Y120)</f>
        <v/>
      </c>
      <c r="Q77" s="690" t="str">
        <f aca="false">IF(基本情報入力シート!Z120="","",基本情報入力シート!Z120)</f>
        <v/>
      </c>
      <c r="R77" s="691" t="str">
        <f aca="false">IF(基本情報入力シート!AA120="","",基本情報入力シート!AA120)</f>
        <v/>
      </c>
      <c r="S77" s="692"/>
      <c r="T77" s="693"/>
      <c r="U77" s="658" t="e">
        <f aca="false">IFERROR(VLOOKUP(P77,))</f>
        <v>#N/A</v>
      </c>
      <c r="V77" s="694"/>
      <c r="W77" s="87" t="s">
        <v>98</v>
      </c>
      <c r="X77" s="695"/>
      <c r="Y77" s="88" t="s">
        <v>129</v>
      </c>
      <c r="Z77" s="695"/>
      <c r="AA77" s="88" t="s">
        <v>375</v>
      </c>
      <c r="AB77" s="695"/>
      <c r="AC77" s="88" t="s">
        <v>129</v>
      </c>
      <c r="AD77" s="695"/>
      <c r="AE77" s="88" t="s">
        <v>130</v>
      </c>
      <c r="AF77" s="662" t="s">
        <v>141</v>
      </c>
      <c r="AG77" s="663" t="str">
        <f aca="false">IF(X77&gt;=1,(AB77*12+AD77)-(X77*12+Z77)+1,"")</f>
        <v/>
      </c>
      <c r="AH77" s="662" t="s">
        <v>376</v>
      </c>
      <c r="AI77" s="664" t="str">
        <f aca="false">IFERROR(ROUNDDOWN(ROUND(Q77*U77,0)*R77,0)*AG77,"")</f>
        <v/>
      </c>
      <c r="AJ77" s="4"/>
      <c r="AK77" s="696" t="str">
        <f aca="false">IFERROR(IF(AND(T77="特定加算Ⅰ",OR(V77="",V77="-",V77="いずれも取得していない")),"☓","○"),"")</f>
        <v>○</v>
      </c>
      <c r="AL77" s="697" t="str">
        <f aca="false">IFERROR(IF(AND(T77="特定加算Ⅰ",OR(V77="",V77="-",V77="いずれも取得していない")),"！特定加算Ⅰが選択されています。該当する介護福祉士配置等要件を選択してください。",""),"")</f>
        <v/>
      </c>
      <c r="AM77" s="698"/>
      <c r="AN77" s="698"/>
      <c r="AO77" s="698"/>
      <c r="AP77" s="698"/>
      <c r="AQ77" s="698"/>
      <c r="AR77" s="698"/>
      <c r="AS77" s="698"/>
      <c r="AT77" s="698"/>
      <c r="AU77" s="699"/>
    </row>
    <row r="78" customFormat="false" ht="33" hidden="false" customHeight="true" outlineLevel="0" collapsed="false">
      <c r="A78" s="650" t="n">
        <f aca="false">A77+1</f>
        <v>68</v>
      </c>
      <c r="B78" s="651" t="str">
        <f aca="false">IF(基本情報入力シート!C121="","",基本情報入力シート!C121)</f>
        <v/>
      </c>
      <c r="C78" s="651"/>
      <c r="D78" s="651"/>
      <c r="E78" s="651"/>
      <c r="F78" s="651"/>
      <c r="G78" s="651"/>
      <c r="H78" s="651"/>
      <c r="I78" s="651"/>
      <c r="J78" s="651"/>
      <c r="K78" s="651"/>
      <c r="L78" s="650" t="str">
        <f aca="false">IF(基本情報入力シート!M121="","",基本情報入力シート!M121)</f>
        <v/>
      </c>
      <c r="M78" s="650" t="str">
        <f aca="false">IF(基本情報入力シート!R121="","",基本情報入力シート!R121)</f>
        <v/>
      </c>
      <c r="N78" s="650" t="str">
        <f aca="false">IF(基本情報入力シート!W121="","",基本情報入力シート!W121)</f>
        <v/>
      </c>
      <c r="O78" s="650" t="str">
        <f aca="false">IF(基本情報入力シート!X121="","",基本情報入力シート!X121)</f>
        <v/>
      </c>
      <c r="P78" s="653" t="str">
        <f aca="false">IF(基本情報入力シート!Y121="","",基本情報入力シート!Y121)</f>
        <v/>
      </c>
      <c r="Q78" s="690" t="str">
        <f aca="false">IF(基本情報入力シート!Z121="","",基本情報入力シート!Z121)</f>
        <v/>
      </c>
      <c r="R78" s="691" t="str">
        <f aca="false">IF(基本情報入力シート!AA121="","",基本情報入力シート!AA121)</f>
        <v/>
      </c>
      <c r="S78" s="692"/>
      <c r="T78" s="693"/>
      <c r="U78" s="658" t="e">
        <f aca="false">IFERROR(VLOOKUP(P78,))</f>
        <v>#N/A</v>
      </c>
      <c r="V78" s="694"/>
      <c r="W78" s="87" t="s">
        <v>98</v>
      </c>
      <c r="X78" s="695"/>
      <c r="Y78" s="88" t="s">
        <v>129</v>
      </c>
      <c r="Z78" s="695"/>
      <c r="AA78" s="88" t="s">
        <v>375</v>
      </c>
      <c r="AB78" s="695"/>
      <c r="AC78" s="88" t="s">
        <v>129</v>
      </c>
      <c r="AD78" s="695"/>
      <c r="AE78" s="88" t="s">
        <v>130</v>
      </c>
      <c r="AF78" s="662" t="s">
        <v>141</v>
      </c>
      <c r="AG78" s="663" t="str">
        <f aca="false">IF(X78&gt;=1,(AB78*12+AD78)-(X78*12+Z78)+1,"")</f>
        <v/>
      </c>
      <c r="AH78" s="662" t="s">
        <v>376</v>
      </c>
      <c r="AI78" s="664" t="str">
        <f aca="false">IFERROR(ROUNDDOWN(ROUND(Q78*U78,0)*R78,0)*AG78,"")</f>
        <v/>
      </c>
      <c r="AJ78" s="4"/>
      <c r="AK78" s="696" t="str">
        <f aca="false">IFERROR(IF(AND(T78="特定加算Ⅰ",OR(V78="",V78="-",V78="いずれも取得していない")),"☓","○"),"")</f>
        <v>○</v>
      </c>
      <c r="AL78" s="697" t="str">
        <f aca="false">IFERROR(IF(AND(T78="特定加算Ⅰ",OR(V78="",V78="-",V78="いずれも取得していない")),"！特定加算Ⅰが選択されています。該当する介護福祉士配置等要件を選択してください。",""),"")</f>
        <v/>
      </c>
      <c r="AM78" s="698"/>
      <c r="AN78" s="698"/>
      <c r="AO78" s="698"/>
      <c r="AP78" s="698"/>
      <c r="AQ78" s="698"/>
      <c r="AR78" s="698"/>
      <c r="AS78" s="698"/>
      <c r="AT78" s="698"/>
      <c r="AU78" s="699"/>
    </row>
    <row r="79" customFormat="false" ht="33" hidden="false" customHeight="true" outlineLevel="0" collapsed="false">
      <c r="A79" s="650" t="n">
        <f aca="false">A78+1</f>
        <v>69</v>
      </c>
      <c r="B79" s="651" t="str">
        <f aca="false">IF(基本情報入力シート!C122="","",基本情報入力シート!C122)</f>
        <v/>
      </c>
      <c r="C79" s="651"/>
      <c r="D79" s="651"/>
      <c r="E79" s="651"/>
      <c r="F79" s="651"/>
      <c r="G79" s="651"/>
      <c r="H79" s="651"/>
      <c r="I79" s="651"/>
      <c r="J79" s="651"/>
      <c r="K79" s="651"/>
      <c r="L79" s="650" t="str">
        <f aca="false">IF(基本情報入力シート!M122="","",基本情報入力シート!M122)</f>
        <v/>
      </c>
      <c r="M79" s="650" t="str">
        <f aca="false">IF(基本情報入力シート!R122="","",基本情報入力シート!R122)</f>
        <v/>
      </c>
      <c r="N79" s="650" t="str">
        <f aca="false">IF(基本情報入力シート!W122="","",基本情報入力シート!W122)</f>
        <v/>
      </c>
      <c r="O79" s="650" t="str">
        <f aca="false">IF(基本情報入力シート!X122="","",基本情報入力シート!X122)</f>
        <v/>
      </c>
      <c r="P79" s="653" t="str">
        <f aca="false">IF(基本情報入力シート!Y122="","",基本情報入力シート!Y122)</f>
        <v/>
      </c>
      <c r="Q79" s="690" t="str">
        <f aca="false">IF(基本情報入力シート!Z122="","",基本情報入力シート!Z122)</f>
        <v/>
      </c>
      <c r="R79" s="691" t="str">
        <f aca="false">IF(基本情報入力シート!AA122="","",基本情報入力シート!AA122)</f>
        <v/>
      </c>
      <c r="S79" s="692"/>
      <c r="T79" s="693"/>
      <c r="U79" s="658" t="e">
        <f aca="false">IFERROR(VLOOKUP(P79,))</f>
        <v>#N/A</v>
      </c>
      <c r="V79" s="694"/>
      <c r="W79" s="87" t="s">
        <v>98</v>
      </c>
      <c r="X79" s="695"/>
      <c r="Y79" s="88" t="s">
        <v>129</v>
      </c>
      <c r="Z79" s="695"/>
      <c r="AA79" s="88" t="s">
        <v>375</v>
      </c>
      <c r="AB79" s="695"/>
      <c r="AC79" s="88" t="s">
        <v>129</v>
      </c>
      <c r="AD79" s="695"/>
      <c r="AE79" s="88" t="s">
        <v>130</v>
      </c>
      <c r="AF79" s="662" t="s">
        <v>141</v>
      </c>
      <c r="AG79" s="663" t="str">
        <f aca="false">IF(X79&gt;=1,(AB79*12+AD79)-(X79*12+Z79)+1,"")</f>
        <v/>
      </c>
      <c r="AH79" s="662" t="s">
        <v>376</v>
      </c>
      <c r="AI79" s="664" t="str">
        <f aca="false">IFERROR(ROUNDDOWN(ROUND(Q79*U79,0)*R79,0)*AG79,"")</f>
        <v/>
      </c>
      <c r="AJ79" s="4"/>
      <c r="AK79" s="696" t="str">
        <f aca="false">IFERROR(IF(AND(T79="特定加算Ⅰ",OR(V79="",V79="-",V79="いずれも取得していない")),"☓","○"),"")</f>
        <v>○</v>
      </c>
      <c r="AL79" s="697" t="str">
        <f aca="false">IFERROR(IF(AND(T79="特定加算Ⅰ",OR(V79="",V79="-",V79="いずれも取得していない")),"！特定加算Ⅰが選択されています。該当する介護福祉士配置等要件を選択してください。",""),"")</f>
        <v/>
      </c>
      <c r="AM79" s="698"/>
      <c r="AN79" s="698"/>
      <c r="AO79" s="698"/>
      <c r="AP79" s="698"/>
      <c r="AQ79" s="698"/>
      <c r="AR79" s="698"/>
      <c r="AS79" s="698"/>
      <c r="AT79" s="698"/>
      <c r="AU79" s="699"/>
    </row>
    <row r="80" customFormat="false" ht="33" hidden="false" customHeight="true" outlineLevel="0" collapsed="false">
      <c r="A80" s="650" t="n">
        <f aca="false">A79+1</f>
        <v>70</v>
      </c>
      <c r="B80" s="651" t="str">
        <f aca="false">IF(基本情報入力シート!C123="","",基本情報入力シート!C123)</f>
        <v/>
      </c>
      <c r="C80" s="651"/>
      <c r="D80" s="651"/>
      <c r="E80" s="651"/>
      <c r="F80" s="651"/>
      <c r="G80" s="651"/>
      <c r="H80" s="651"/>
      <c r="I80" s="651"/>
      <c r="J80" s="651"/>
      <c r="K80" s="651"/>
      <c r="L80" s="650" t="str">
        <f aca="false">IF(基本情報入力シート!M123="","",基本情報入力シート!M123)</f>
        <v/>
      </c>
      <c r="M80" s="650" t="str">
        <f aca="false">IF(基本情報入力シート!R123="","",基本情報入力シート!R123)</f>
        <v/>
      </c>
      <c r="N80" s="650" t="str">
        <f aca="false">IF(基本情報入力シート!W123="","",基本情報入力シート!W123)</f>
        <v/>
      </c>
      <c r="O80" s="650" t="str">
        <f aca="false">IF(基本情報入力シート!X123="","",基本情報入力シート!X123)</f>
        <v/>
      </c>
      <c r="P80" s="653" t="str">
        <f aca="false">IF(基本情報入力シート!Y123="","",基本情報入力シート!Y123)</f>
        <v/>
      </c>
      <c r="Q80" s="690" t="str">
        <f aca="false">IF(基本情報入力シート!Z123="","",基本情報入力シート!Z123)</f>
        <v/>
      </c>
      <c r="R80" s="691" t="str">
        <f aca="false">IF(基本情報入力シート!AA123="","",基本情報入力シート!AA123)</f>
        <v/>
      </c>
      <c r="S80" s="692"/>
      <c r="T80" s="693"/>
      <c r="U80" s="658" t="e">
        <f aca="false">IFERROR(VLOOKUP(P80,))</f>
        <v>#N/A</v>
      </c>
      <c r="V80" s="694"/>
      <c r="W80" s="87" t="s">
        <v>98</v>
      </c>
      <c r="X80" s="695"/>
      <c r="Y80" s="88" t="s">
        <v>129</v>
      </c>
      <c r="Z80" s="695"/>
      <c r="AA80" s="88" t="s">
        <v>375</v>
      </c>
      <c r="AB80" s="695"/>
      <c r="AC80" s="88" t="s">
        <v>129</v>
      </c>
      <c r="AD80" s="695"/>
      <c r="AE80" s="88" t="s">
        <v>130</v>
      </c>
      <c r="AF80" s="662" t="s">
        <v>141</v>
      </c>
      <c r="AG80" s="663" t="str">
        <f aca="false">IF(X80&gt;=1,(AB80*12+AD80)-(X80*12+Z80)+1,"")</f>
        <v/>
      </c>
      <c r="AH80" s="662" t="s">
        <v>376</v>
      </c>
      <c r="AI80" s="664" t="str">
        <f aca="false">IFERROR(ROUNDDOWN(ROUND(Q80*U80,0)*R80,0)*AG80,"")</f>
        <v/>
      </c>
      <c r="AJ80" s="4"/>
      <c r="AK80" s="696" t="str">
        <f aca="false">IFERROR(IF(AND(T80="特定加算Ⅰ",OR(V80="",V80="-",V80="いずれも取得していない")),"☓","○"),"")</f>
        <v>○</v>
      </c>
      <c r="AL80" s="697" t="str">
        <f aca="false">IFERROR(IF(AND(T80="特定加算Ⅰ",OR(V80="",V80="-",V80="いずれも取得していない")),"！特定加算Ⅰが選択されています。該当する介護福祉士配置等要件を選択してください。",""),"")</f>
        <v/>
      </c>
      <c r="AM80" s="698"/>
      <c r="AN80" s="698"/>
      <c r="AO80" s="698"/>
      <c r="AP80" s="698"/>
      <c r="AQ80" s="698"/>
      <c r="AR80" s="698"/>
      <c r="AS80" s="698"/>
      <c r="AT80" s="698"/>
      <c r="AU80" s="699"/>
    </row>
    <row r="81" customFormat="false" ht="33" hidden="false" customHeight="true" outlineLevel="0" collapsed="false">
      <c r="A81" s="650" t="n">
        <f aca="false">A80+1</f>
        <v>71</v>
      </c>
      <c r="B81" s="651" t="str">
        <f aca="false">IF(基本情報入力シート!C124="","",基本情報入力シート!C124)</f>
        <v/>
      </c>
      <c r="C81" s="651"/>
      <c r="D81" s="651"/>
      <c r="E81" s="651"/>
      <c r="F81" s="651"/>
      <c r="G81" s="651"/>
      <c r="H81" s="651"/>
      <c r="I81" s="651"/>
      <c r="J81" s="651"/>
      <c r="K81" s="651"/>
      <c r="L81" s="650" t="str">
        <f aca="false">IF(基本情報入力シート!M124="","",基本情報入力シート!M124)</f>
        <v/>
      </c>
      <c r="M81" s="650" t="str">
        <f aca="false">IF(基本情報入力シート!R124="","",基本情報入力シート!R124)</f>
        <v/>
      </c>
      <c r="N81" s="650" t="str">
        <f aca="false">IF(基本情報入力シート!W124="","",基本情報入力シート!W124)</f>
        <v/>
      </c>
      <c r="O81" s="650" t="str">
        <f aca="false">IF(基本情報入力シート!X124="","",基本情報入力シート!X124)</f>
        <v/>
      </c>
      <c r="P81" s="653" t="str">
        <f aca="false">IF(基本情報入力シート!Y124="","",基本情報入力シート!Y124)</f>
        <v/>
      </c>
      <c r="Q81" s="690" t="str">
        <f aca="false">IF(基本情報入力シート!Z124="","",基本情報入力シート!Z124)</f>
        <v/>
      </c>
      <c r="R81" s="691" t="str">
        <f aca="false">IF(基本情報入力シート!AA124="","",基本情報入力シート!AA124)</f>
        <v/>
      </c>
      <c r="S81" s="692"/>
      <c r="T81" s="693"/>
      <c r="U81" s="658" t="e">
        <f aca="false">IFERROR(VLOOKUP(P81,))</f>
        <v>#N/A</v>
      </c>
      <c r="V81" s="694"/>
      <c r="W81" s="87" t="s">
        <v>98</v>
      </c>
      <c r="X81" s="695"/>
      <c r="Y81" s="88" t="s">
        <v>129</v>
      </c>
      <c r="Z81" s="695"/>
      <c r="AA81" s="88" t="s">
        <v>375</v>
      </c>
      <c r="AB81" s="695"/>
      <c r="AC81" s="88" t="s">
        <v>129</v>
      </c>
      <c r="AD81" s="695"/>
      <c r="AE81" s="88" t="s">
        <v>130</v>
      </c>
      <c r="AF81" s="662" t="s">
        <v>141</v>
      </c>
      <c r="AG81" s="663" t="str">
        <f aca="false">IF(X81&gt;=1,(AB81*12+AD81)-(X81*12+Z81)+1,"")</f>
        <v/>
      </c>
      <c r="AH81" s="662" t="s">
        <v>376</v>
      </c>
      <c r="AI81" s="664" t="str">
        <f aca="false">IFERROR(ROUNDDOWN(ROUND(Q81*U81,0)*R81,0)*AG81,"")</f>
        <v/>
      </c>
      <c r="AJ81" s="4"/>
      <c r="AK81" s="696" t="str">
        <f aca="false">IFERROR(IF(AND(T81="特定加算Ⅰ",OR(V81="",V81="-",V81="いずれも取得していない")),"☓","○"),"")</f>
        <v>○</v>
      </c>
      <c r="AL81" s="697" t="str">
        <f aca="false">IFERROR(IF(AND(T81="特定加算Ⅰ",OR(V81="",V81="-",V81="いずれも取得していない")),"！特定加算Ⅰが選択されています。該当する介護福祉士配置等要件を選択してください。",""),"")</f>
        <v/>
      </c>
      <c r="AM81" s="698"/>
      <c r="AN81" s="698"/>
      <c r="AO81" s="698"/>
      <c r="AP81" s="698"/>
      <c r="AQ81" s="698"/>
      <c r="AR81" s="698"/>
      <c r="AS81" s="698"/>
      <c r="AT81" s="698"/>
      <c r="AU81" s="699"/>
    </row>
    <row r="82" customFormat="false" ht="33" hidden="false" customHeight="true" outlineLevel="0" collapsed="false">
      <c r="A82" s="650" t="n">
        <f aca="false">A81+1</f>
        <v>72</v>
      </c>
      <c r="B82" s="651" t="str">
        <f aca="false">IF(基本情報入力シート!C125="","",基本情報入力シート!C125)</f>
        <v/>
      </c>
      <c r="C82" s="651"/>
      <c r="D82" s="651"/>
      <c r="E82" s="651"/>
      <c r="F82" s="651"/>
      <c r="G82" s="651"/>
      <c r="H82" s="651"/>
      <c r="I82" s="651"/>
      <c r="J82" s="651"/>
      <c r="K82" s="651"/>
      <c r="L82" s="650" t="str">
        <f aca="false">IF(基本情報入力シート!M125="","",基本情報入力シート!M125)</f>
        <v/>
      </c>
      <c r="M82" s="650" t="str">
        <f aca="false">IF(基本情報入力シート!R125="","",基本情報入力シート!R125)</f>
        <v/>
      </c>
      <c r="N82" s="650" t="str">
        <f aca="false">IF(基本情報入力シート!W125="","",基本情報入力シート!W125)</f>
        <v/>
      </c>
      <c r="O82" s="650" t="str">
        <f aca="false">IF(基本情報入力シート!X125="","",基本情報入力シート!X125)</f>
        <v/>
      </c>
      <c r="P82" s="653" t="str">
        <f aca="false">IF(基本情報入力シート!Y125="","",基本情報入力シート!Y125)</f>
        <v/>
      </c>
      <c r="Q82" s="690" t="str">
        <f aca="false">IF(基本情報入力シート!Z125="","",基本情報入力シート!Z125)</f>
        <v/>
      </c>
      <c r="R82" s="691" t="str">
        <f aca="false">IF(基本情報入力シート!AA125="","",基本情報入力シート!AA125)</f>
        <v/>
      </c>
      <c r="S82" s="692"/>
      <c r="T82" s="693"/>
      <c r="U82" s="658" t="e">
        <f aca="false">IFERROR(VLOOKUP(P82,))</f>
        <v>#N/A</v>
      </c>
      <c r="V82" s="694"/>
      <c r="W82" s="87" t="s">
        <v>98</v>
      </c>
      <c r="X82" s="695"/>
      <c r="Y82" s="88" t="s">
        <v>129</v>
      </c>
      <c r="Z82" s="695"/>
      <c r="AA82" s="88" t="s">
        <v>375</v>
      </c>
      <c r="AB82" s="695"/>
      <c r="AC82" s="88" t="s">
        <v>129</v>
      </c>
      <c r="AD82" s="695"/>
      <c r="AE82" s="88" t="s">
        <v>130</v>
      </c>
      <c r="AF82" s="662" t="s">
        <v>141</v>
      </c>
      <c r="AG82" s="663" t="str">
        <f aca="false">IF(X82&gt;=1,(AB82*12+AD82)-(X82*12+Z82)+1,"")</f>
        <v/>
      </c>
      <c r="AH82" s="662" t="s">
        <v>376</v>
      </c>
      <c r="AI82" s="664" t="str">
        <f aca="false">IFERROR(ROUNDDOWN(ROUND(Q82*U82,0)*R82,0)*AG82,"")</f>
        <v/>
      </c>
      <c r="AJ82" s="4"/>
      <c r="AK82" s="696" t="str">
        <f aca="false">IFERROR(IF(AND(T82="特定加算Ⅰ",OR(V82="",V82="-",V82="いずれも取得していない")),"☓","○"),"")</f>
        <v>○</v>
      </c>
      <c r="AL82" s="697" t="str">
        <f aca="false">IFERROR(IF(AND(T82="特定加算Ⅰ",OR(V82="",V82="-",V82="いずれも取得していない")),"！特定加算Ⅰが選択されています。該当する介護福祉士配置等要件を選択してください。",""),"")</f>
        <v/>
      </c>
      <c r="AM82" s="698"/>
      <c r="AN82" s="698"/>
      <c r="AO82" s="698"/>
      <c r="AP82" s="698"/>
      <c r="AQ82" s="698"/>
      <c r="AR82" s="698"/>
      <c r="AS82" s="698"/>
      <c r="AT82" s="698"/>
      <c r="AU82" s="699"/>
    </row>
    <row r="83" customFormat="false" ht="33" hidden="false" customHeight="true" outlineLevel="0" collapsed="false">
      <c r="A83" s="650" t="n">
        <f aca="false">A82+1</f>
        <v>73</v>
      </c>
      <c r="B83" s="651" t="str">
        <f aca="false">IF(基本情報入力シート!C126="","",基本情報入力シート!C126)</f>
        <v/>
      </c>
      <c r="C83" s="651"/>
      <c r="D83" s="651"/>
      <c r="E83" s="651"/>
      <c r="F83" s="651"/>
      <c r="G83" s="651"/>
      <c r="H83" s="651"/>
      <c r="I83" s="651"/>
      <c r="J83" s="651"/>
      <c r="K83" s="651"/>
      <c r="L83" s="650" t="str">
        <f aca="false">IF(基本情報入力シート!M126="","",基本情報入力シート!M126)</f>
        <v/>
      </c>
      <c r="M83" s="650" t="str">
        <f aca="false">IF(基本情報入力シート!R126="","",基本情報入力シート!R126)</f>
        <v/>
      </c>
      <c r="N83" s="650" t="str">
        <f aca="false">IF(基本情報入力シート!W126="","",基本情報入力シート!W126)</f>
        <v/>
      </c>
      <c r="O83" s="650" t="str">
        <f aca="false">IF(基本情報入力シート!X126="","",基本情報入力シート!X126)</f>
        <v/>
      </c>
      <c r="P83" s="653" t="str">
        <f aca="false">IF(基本情報入力シート!Y126="","",基本情報入力シート!Y126)</f>
        <v/>
      </c>
      <c r="Q83" s="690" t="str">
        <f aca="false">IF(基本情報入力シート!Z126="","",基本情報入力シート!Z126)</f>
        <v/>
      </c>
      <c r="R83" s="691" t="str">
        <f aca="false">IF(基本情報入力シート!AA126="","",基本情報入力シート!AA126)</f>
        <v/>
      </c>
      <c r="S83" s="692"/>
      <c r="T83" s="693"/>
      <c r="U83" s="658" t="e">
        <f aca="false">IFERROR(VLOOKUP(P83,))</f>
        <v>#N/A</v>
      </c>
      <c r="V83" s="694"/>
      <c r="W83" s="87" t="s">
        <v>98</v>
      </c>
      <c r="X83" s="695"/>
      <c r="Y83" s="88" t="s">
        <v>129</v>
      </c>
      <c r="Z83" s="695"/>
      <c r="AA83" s="88" t="s">
        <v>375</v>
      </c>
      <c r="AB83" s="695"/>
      <c r="AC83" s="88" t="s">
        <v>129</v>
      </c>
      <c r="AD83" s="695"/>
      <c r="AE83" s="88" t="s">
        <v>130</v>
      </c>
      <c r="AF83" s="662" t="s">
        <v>141</v>
      </c>
      <c r="AG83" s="663" t="str">
        <f aca="false">IF(X83&gt;=1,(AB83*12+AD83)-(X83*12+Z83)+1,"")</f>
        <v/>
      </c>
      <c r="AH83" s="662" t="s">
        <v>376</v>
      </c>
      <c r="AI83" s="664" t="str">
        <f aca="false">IFERROR(ROUNDDOWN(ROUND(Q83*U83,0)*R83,0)*AG83,"")</f>
        <v/>
      </c>
      <c r="AJ83" s="4"/>
      <c r="AK83" s="696" t="str">
        <f aca="false">IFERROR(IF(AND(T83="特定加算Ⅰ",OR(V83="",V83="-",V83="いずれも取得していない")),"☓","○"),"")</f>
        <v>○</v>
      </c>
      <c r="AL83" s="697" t="str">
        <f aca="false">IFERROR(IF(AND(T83="特定加算Ⅰ",OR(V83="",V83="-",V83="いずれも取得していない")),"！特定加算Ⅰが選択されています。該当する介護福祉士配置等要件を選択してください。",""),"")</f>
        <v/>
      </c>
      <c r="AM83" s="698"/>
      <c r="AN83" s="698"/>
      <c r="AO83" s="698"/>
      <c r="AP83" s="698"/>
      <c r="AQ83" s="698"/>
      <c r="AR83" s="698"/>
      <c r="AS83" s="698"/>
      <c r="AT83" s="698"/>
      <c r="AU83" s="699"/>
    </row>
    <row r="84" customFormat="false" ht="33" hidden="false" customHeight="true" outlineLevel="0" collapsed="false">
      <c r="A84" s="650" t="n">
        <f aca="false">A83+1</f>
        <v>74</v>
      </c>
      <c r="B84" s="651" t="str">
        <f aca="false">IF(基本情報入力シート!C127="","",基本情報入力シート!C127)</f>
        <v/>
      </c>
      <c r="C84" s="651"/>
      <c r="D84" s="651"/>
      <c r="E84" s="651"/>
      <c r="F84" s="651"/>
      <c r="G84" s="651"/>
      <c r="H84" s="651"/>
      <c r="I84" s="651"/>
      <c r="J84" s="651"/>
      <c r="K84" s="651"/>
      <c r="L84" s="650" t="str">
        <f aca="false">IF(基本情報入力シート!M127="","",基本情報入力シート!M127)</f>
        <v/>
      </c>
      <c r="M84" s="650" t="str">
        <f aca="false">IF(基本情報入力シート!R127="","",基本情報入力シート!R127)</f>
        <v/>
      </c>
      <c r="N84" s="650" t="str">
        <f aca="false">IF(基本情報入力シート!W127="","",基本情報入力シート!W127)</f>
        <v/>
      </c>
      <c r="O84" s="650" t="str">
        <f aca="false">IF(基本情報入力シート!X127="","",基本情報入力シート!X127)</f>
        <v/>
      </c>
      <c r="P84" s="653" t="str">
        <f aca="false">IF(基本情報入力シート!Y127="","",基本情報入力シート!Y127)</f>
        <v/>
      </c>
      <c r="Q84" s="690" t="str">
        <f aca="false">IF(基本情報入力シート!Z127="","",基本情報入力シート!Z127)</f>
        <v/>
      </c>
      <c r="R84" s="691" t="str">
        <f aca="false">IF(基本情報入力シート!AA127="","",基本情報入力シート!AA127)</f>
        <v/>
      </c>
      <c r="S84" s="692"/>
      <c r="T84" s="693"/>
      <c r="U84" s="658" t="e">
        <f aca="false">IFERROR(VLOOKUP(P84,))</f>
        <v>#N/A</v>
      </c>
      <c r="V84" s="694"/>
      <c r="W84" s="87" t="s">
        <v>98</v>
      </c>
      <c r="X84" s="695"/>
      <c r="Y84" s="88" t="s">
        <v>129</v>
      </c>
      <c r="Z84" s="695"/>
      <c r="AA84" s="88" t="s">
        <v>375</v>
      </c>
      <c r="AB84" s="695"/>
      <c r="AC84" s="88" t="s">
        <v>129</v>
      </c>
      <c r="AD84" s="695"/>
      <c r="AE84" s="88" t="s">
        <v>130</v>
      </c>
      <c r="AF84" s="662" t="s">
        <v>141</v>
      </c>
      <c r="AG84" s="663" t="str">
        <f aca="false">IF(X84&gt;=1,(AB84*12+AD84)-(X84*12+Z84)+1,"")</f>
        <v/>
      </c>
      <c r="AH84" s="662" t="s">
        <v>376</v>
      </c>
      <c r="AI84" s="664" t="str">
        <f aca="false">IFERROR(ROUNDDOWN(ROUND(Q84*U84,0)*R84,0)*AG84,"")</f>
        <v/>
      </c>
      <c r="AJ84" s="4"/>
      <c r="AK84" s="696" t="str">
        <f aca="false">IFERROR(IF(AND(T84="特定加算Ⅰ",OR(V84="",V84="-",V84="いずれも取得していない")),"☓","○"),"")</f>
        <v>○</v>
      </c>
      <c r="AL84" s="697" t="str">
        <f aca="false">IFERROR(IF(AND(T84="特定加算Ⅰ",OR(V84="",V84="-",V84="いずれも取得していない")),"！特定加算Ⅰが選択されています。該当する介護福祉士配置等要件を選択してください。",""),"")</f>
        <v/>
      </c>
      <c r="AM84" s="698"/>
      <c r="AN84" s="698"/>
      <c r="AO84" s="698"/>
      <c r="AP84" s="698"/>
      <c r="AQ84" s="698"/>
      <c r="AR84" s="698"/>
      <c r="AS84" s="698"/>
      <c r="AT84" s="698"/>
      <c r="AU84" s="699"/>
    </row>
    <row r="85" customFormat="false" ht="33" hidden="false" customHeight="true" outlineLevel="0" collapsed="false">
      <c r="A85" s="650" t="n">
        <f aca="false">A84+1</f>
        <v>75</v>
      </c>
      <c r="B85" s="651" t="str">
        <f aca="false">IF(基本情報入力シート!C128="","",基本情報入力シート!C128)</f>
        <v/>
      </c>
      <c r="C85" s="651"/>
      <c r="D85" s="651"/>
      <c r="E85" s="651"/>
      <c r="F85" s="651"/>
      <c r="G85" s="651"/>
      <c r="H85" s="651"/>
      <c r="I85" s="651"/>
      <c r="J85" s="651"/>
      <c r="K85" s="651"/>
      <c r="L85" s="650" t="str">
        <f aca="false">IF(基本情報入力シート!M128="","",基本情報入力シート!M128)</f>
        <v/>
      </c>
      <c r="M85" s="650" t="str">
        <f aca="false">IF(基本情報入力シート!R128="","",基本情報入力シート!R128)</f>
        <v/>
      </c>
      <c r="N85" s="650" t="str">
        <f aca="false">IF(基本情報入力シート!W128="","",基本情報入力シート!W128)</f>
        <v/>
      </c>
      <c r="O85" s="650" t="str">
        <f aca="false">IF(基本情報入力シート!X128="","",基本情報入力シート!X128)</f>
        <v/>
      </c>
      <c r="P85" s="653" t="str">
        <f aca="false">IF(基本情報入力シート!Y128="","",基本情報入力シート!Y128)</f>
        <v/>
      </c>
      <c r="Q85" s="690" t="str">
        <f aca="false">IF(基本情報入力シート!Z128="","",基本情報入力シート!Z128)</f>
        <v/>
      </c>
      <c r="R85" s="691" t="str">
        <f aca="false">IF(基本情報入力シート!AA128="","",基本情報入力シート!AA128)</f>
        <v/>
      </c>
      <c r="S85" s="692"/>
      <c r="T85" s="693"/>
      <c r="U85" s="658" t="e">
        <f aca="false">IFERROR(VLOOKUP(P85,))</f>
        <v>#N/A</v>
      </c>
      <c r="V85" s="694"/>
      <c r="W85" s="87" t="s">
        <v>98</v>
      </c>
      <c r="X85" s="695"/>
      <c r="Y85" s="88" t="s">
        <v>129</v>
      </c>
      <c r="Z85" s="695"/>
      <c r="AA85" s="88" t="s">
        <v>375</v>
      </c>
      <c r="AB85" s="695"/>
      <c r="AC85" s="88" t="s">
        <v>129</v>
      </c>
      <c r="AD85" s="695"/>
      <c r="AE85" s="88" t="s">
        <v>130</v>
      </c>
      <c r="AF85" s="662" t="s">
        <v>141</v>
      </c>
      <c r="AG85" s="663" t="str">
        <f aca="false">IF(X85&gt;=1,(AB85*12+AD85)-(X85*12+Z85)+1,"")</f>
        <v/>
      </c>
      <c r="AH85" s="662" t="s">
        <v>376</v>
      </c>
      <c r="AI85" s="664" t="str">
        <f aca="false">IFERROR(ROUNDDOWN(ROUND(Q85*U85,0)*R85,0)*AG85,"")</f>
        <v/>
      </c>
      <c r="AJ85" s="4"/>
      <c r="AK85" s="696" t="str">
        <f aca="false">IFERROR(IF(AND(T85="特定加算Ⅰ",OR(V85="",V85="-",V85="いずれも取得していない")),"☓","○"),"")</f>
        <v>○</v>
      </c>
      <c r="AL85" s="697" t="str">
        <f aca="false">IFERROR(IF(AND(T85="特定加算Ⅰ",OR(V85="",V85="-",V85="いずれも取得していない")),"！特定加算Ⅰが選択されています。該当する介護福祉士配置等要件を選択してください。",""),"")</f>
        <v/>
      </c>
      <c r="AM85" s="698"/>
      <c r="AN85" s="698"/>
      <c r="AO85" s="698"/>
      <c r="AP85" s="698"/>
      <c r="AQ85" s="698"/>
      <c r="AR85" s="698"/>
      <c r="AS85" s="698"/>
      <c r="AT85" s="698"/>
      <c r="AU85" s="699"/>
    </row>
    <row r="86" customFormat="false" ht="33" hidden="false" customHeight="true" outlineLevel="0" collapsed="false">
      <c r="A86" s="650" t="n">
        <f aca="false">A85+1</f>
        <v>76</v>
      </c>
      <c r="B86" s="651" t="str">
        <f aca="false">IF(基本情報入力シート!C129="","",基本情報入力シート!C129)</f>
        <v/>
      </c>
      <c r="C86" s="651"/>
      <c r="D86" s="651"/>
      <c r="E86" s="651"/>
      <c r="F86" s="651"/>
      <c r="G86" s="651"/>
      <c r="H86" s="651"/>
      <c r="I86" s="651"/>
      <c r="J86" s="651"/>
      <c r="K86" s="651"/>
      <c r="L86" s="650" t="str">
        <f aca="false">IF(基本情報入力シート!M129="","",基本情報入力シート!M129)</f>
        <v/>
      </c>
      <c r="M86" s="650" t="str">
        <f aca="false">IF(基本情報入力シート!R129="","",基本情報入力シート!R129)</f>
        <v/>
      </c>
      <c r="N86" s="650" t="str">
        <f aca="false">IF(基本情報入力シート!W129="","",基本情報入力シート!W129)</f>
        <v/>
      </c>
      <c r="O86" s="650" t="str">
        <f aca="false">IF(基本情報入力シート!X129="","",基本情報入力シート!X129)</f>
        <v/>
      </c>
      <c r="P86" s="653" t="str">
        <f aca="false">IF(基本情報入力シート!Y129="","",基本情報入力シート!Y129)</f>
        <v/>
      </c>
      <c r="Q86" s="690" t="str">
        <f aca="false">IF(基本情報入力シート!Z129="","",基本情報入力シート!Z129)</f>
        <v/>
      </c>
      <c r="R86" s="691" t="str">
        <f aca="false">IF(基本情報入力シート!AA129="","",基本情報入力シート!AA129)</f>
        <v/>
      </c>
      <c r="S86" s="692"/>
      <c r="T86" s="693"/>
      <c r="U86" s="658" t="e">
        <f aca="false">IFERROR(VLOOKUP(P86,))</f>
        <v>#N/A</v>
      </c>
      <c r="V86" s="694"/>
      <c r="W86" s="87" t="s">
        <v>98</v>
      </c>
      <c r="X86" s="695"/>
      <c r="Y86" s="88" t="s">
        <v>129</v>
      </c>
      <c r="Z86" s="695"/>
      <c r="AA86" s="88" t="s">
        <v>375</v>
      </c>
      <c r="AB86" s="695"/>
      <c r="AC86" s="88" t="s">
        <v>129</v>
      </c>
      <c r="AD86" s="695"/>
      <c r="AE86" s="88" t="s">
        <v>130</v>
      </c>
      <c r="AF86" s="662" t="s">
        <v>141</v>
      </c>
      <c r="AG86" s="663" t="str">
        <f aca="false">IF(X86&gt;=1,(AB86*12+AD86)-(X86*12+Z86)+1,"")</f>
        <v/>
      </c>
      <c r="AH86" s="662" t="s">
        <v>376</v>
      </c>
      <c r="AI86" s="664" t="str">
        <f aca="false">IFERROR(ROUNDDOWN(ROUND(Q86*U86,0)*R86,0)*AG86,"")</f>
        <v/>
      </c>
      <c r="AJ86" s="4"/>
      <c r="AK86" s="696" t="str">
        <f aca="false">IFERROR(IF(AND(T86="特定加算Ⅰ",OR(V86="",V86="-",V86="いずれも取得していない")),"☓","○"),"")</f>
        <v>○</v>
      </c>
      <c r="AL86" s="697" t="str">
        <f aca="false">IFERROR(IF(AND(T86="特定加算Ⅰ",OR(V86="",V86="-",V86="いずれも取得していない")),"！特定加算Ⅰが選択されています。該当する介護福祉士配置等要件を選択してください。",""),"")</f>
        <v/>
      </c>
      <c r="AM86" s="698"/>
      <c r="AN86" s="698"/>
      <c r="AO86" s="698"/>
      <c r="AP86" s="698"/>
      <c r="AQ86" s="698"/>
      <c r="AR86" s="698"/>
      <c r="AS86" s="698"/>
      <c r="AT86" s="698"/>
      <c r="AU86" s="699"/>
    </row>
    <row r="87" customFormat="false" ht="33" hidden="false" customHeight="true" outlineLevel="0" collapsed="false">
      <c r="A87" s="650" t="n">
        <f aca="false">A86+1</f>
        <v>77</v>
      </c>
      <c r="B87" s="651" t="str">
        <f aca="false">IF(基本情報入力シート!C130="","",基本情報入力シート!C130)</f>
        <v/>
      </c>
      <c r="C87" s="651"/>
      <c r="D87" s="651"/>
      <c r="E87" s="651"/>
      <c r="F87" s="651"/>
      <c r="G87" s="651"/>
      <c r="H87" s="651"/>
      <c r="I87" s="651"/>
      <c r="J87" s="651"/>
      <c r="K87" s="651"/>
      <c r="L87" s="650" t="str">
        <f aca="false">IF(基本情報入力シート!M130="","",基本情報入力シート!M130)</f>
        <v/>
      </c>
      <c r="M87" s="650" t="str">
        <f aca="false">IF(基本情報入力シート!R130="","",基本情報入力シート!R130)</f>
        <v/>
      </c>
      <c r="N87" s="650" t="str">
        <f aca="false">IF(基本情報入力シート!W130="","",基本情報入力シート!W130)</f>
        <v/>
      </c>
      <c r="O87" s="650" t="str">
        <f aca="false">IF(基本情報入力シート!X130="","",基本情報入力シート!X130)</f>
        <v/>
      </c>
      <c r="P87" s="653" t="str">
        <f aca="false">IF(基本情報入力シート!Y130="","",基本情報入力シート!Y130)</f>
        <v/>
      </c>
      <c r="Q87" s="690" t="str">
        <f aca="false">IF(基本情報入力シート!Z130="","",基本情報入力シート!Z130)</f>
        <v/>
      </c>
      <c r="R87" s="691" t="str">
        <f aca="false">IF(基本情報入力シート!AA130="","",基本情報入力シート!AA130)</f>
        <v/>
      </c>
      <c r="S87" s="692"/>
      <c r="T87" s="693"/>
      <c r="U87" s="658" t="e">
        <f aca="false">IFERROR(VLOOKUP(P87,))</f>
        <v>#N/A</v>
      </c>
      <c r="V87" s="694"/>
      <c r="W87" s="87" t="s">
        <v>98</v>
      </c>
      <c r="X87" s="695"/>
      <c r="Y87" s="88" t="s">
        <v>129</v>
      </c>
      <c r="Z87" s="695"/>
      <c r="AA87" s="88" t="s">
        <v>375</v>
      </c>
      <c r="AB87" s="695"/>
      <c r="AC87" s="88" t="s">
        <v>129</v>
      </c>
      <c r="AD87" s="695"/>
      <c r="AE87" s="88" t="s">
        <v>130</v>
      </c>
      <c r="AF87" s="662" t="s">
        <v>141</v>
      </c>
      <c r="AG87" s="663" t="str">
        <f aca="false">IF(X87&gt;=1,(AB87*12+AD87)-(X87*12+Z87)+1,"")</f>
        <v/>
      </c>
      <c r="AH87" s="662" t="s">
        <v>376</v>
      </c>
      <c r="AI87" s="664" t="str">
        <f aca="false">IFERROR(ROUNDDOWN(ROUND(Q87*U87,0)*R87,0)*AG87,"")</f>
        <v/>
      </c>
      <c r="AJ87" s="4"/>
      <c r="AK87" s="696" t="str">
        <f aca="false">IFERROR(IF(AND(T87="特定加算Ⅰ",OR(V87="",V87="-",V87="いずれも取得していない")),"☓","○"),"")</f>
        <v>○</v>
      </c>
      <c r="AL87" s="697" t="str">
        <f aca="false">IFERROR(IF(AND(T87="特定加算Ⅰ",OR(V87="",V87="-",V87="いずれも取得していない")),"！特定加算Ⅰが選択されています。該当する介護福祉士配置等要件を選択してください。",""),"")</f>
        <v/>
      </c>
      <c r="AM87" s="698"/>
      <c r="AN87" s="698"/>
      <c r="AO87" s="698"/>
      <c r="AP87" s="698"/>
      <c r="AQ87" s="698"/>
      <c r="AR87" s="698"/>
      <c r="AS87" s="698"/>
      <c r="AT87" s="698"/>
      <c r="AU87" s="699"/>
    </row>
    <row r="88" customFormat="false" ht="33" hidden="false" customHeight="true" outlineLevel="0" collapsed="false">
      <c r="A88" s="650" t="n">
        <f aca="false">A87+1</f>
        <v>78</v>
      </c>
      <c r="B88" s="651" t="str">
        <f aca="false">IF(基本情報入力シート!C131="","",基本情報入力シート!C131)</f>
        <v/>
      </c>
      <c r="C88" s="651"/>
      <c r="D88" s="651"/>
      <c r="E88" s="651"/>
      <c r="F88" s="651"/>
      <c r="G88" s="651"/>
      <c r="H88" s="651"/>
      <c r="I88" s="651"/>
      <c r="J88" s="651"/>
      <c r="K88" s="651"/>
      <c r="L88" s="650" t="str">
        <f aca="false">IF(基本情報入力シート!M131="","",基本情報入力シート!M131)</f>
        <v/>
      </c>
      <c r="M88" s="650" t="str">
        <f aca="false">IF(基本情報入力シート!R131="","",基本情報入力シート!R131)</f>
        <v/>
      </c>
      <c r="N88" s="650" t="str">
        <f aca="false">IF(基本情報入力シート!W131="","",基本情報入力シート!W131)</f>
        <v/>
      </c>
      <c r="O88" s="650" t="str">
        <f aca="false">IF(基本情報入力シート!X131="","",基本情報入力シート!X131)</f>
        <v/>
      </c>
      <c r="P88" s="653" t="str">
        <f aca="false">IF(基本情報入力シート!Y131="","",基本情報入力シート!Y131)</f>
        <v/>
      </c>
      <c r="Q88" s="690" t="str">
        <f aca="false">IF(基本情報入力シート!Z131="","",基本情報入力シート!Z131)</f>
        <v/>
      </c>
      <c r="R88" s="691" t="str">
        <f aca="false">IF(基本情報入力シート!AA131="","",基本情報入力シート!AA131)</f>
        <v/>
      </c>
      <c r="S88" s="692"/>
      <c r="T88" s="693"/>
      <c r="U88" s="658" t="e">
        <f aca="false">IFERROR(VLOOKUP(P88,))</f>
        <v>#N/A</v>
      </c>
      <c r="V88" s="694"/>
      <c r="W88" s="87" t="s">
        <v>98</v>
      </c>
      <c r="X88" s="695"/>
      <c r="Y88" s="88" t="s">
        <v>129</v>
      </c>
      <c r="Z88" s="695"/>
      <c r="AA88" s="88" t="s">
        <v>375</v>
      </c>
      <c r="AB88" s="695"/>
      <c r="AC88" s="88" t="s">
        <v>129</v>
      </c>
      <c r="AD88" s="695"/>
      <c r="AE88" s="88" t="s">
        <v>130</v>
      </c>
      <c r="AF88" s="662" t="s">
        <v>141</v>
      </c>
      <c r="AG88" s="663" t="str">
        <f aca="false">IF(X88&gt;=1,(AB88*12+AD88)-(X88*12+Z88)+1,"")</f>
        <v/>
      </c>
      <c r="AH88" s="662" t="s">
        <v>376</v>
      </c>
      <c r="AI88" s="664" t="str">
        <f aca="false">IFERROR(ROUNDDOWN(ROUND(Q88*U88,0)*R88,0)*AG88,"")</f>
        <v/>
      </c>
      <c r="AJ88" s="4"/>
      <c r="AK88" s="696" t="str">
        <f aca="false">IFERROR(IF(AND(T88="特定加算Ⅰ",OR(V88="",V88="-",V88="いずれも取得していない")),"☓","○"),"")</f>
        <v>○</v>
      </c>
      <c r="AL88" s="697" t="str">
        <f aca="false">IFERROR(IF(AND(T88="特定加算Ⅰ",OR(V88="",V88="-",V88="いずれも取得していない")),"！特定加算Ⅰが選択されています。該当する介護福祉士配置等要件を選択してください。",""),"")</f>
        <v/>
      </c>
      <c r="AM88" s="698"/>
      <c r="AN88" s="698"/>
      <c r="AO88" s="698"/>
      <c r="AP88" s="698"/>
      <c r="AQ88" s="698"/>
      <c r="AR88" s="698"/>
      <c r="AS88" s="698"/>
      <c r="AT88" s="698"/>
      <c r="AU88" s="699"/>
    </row>
    <row r="89" customFormat="false" ht="33" hidden="false" customHeight="true" outlineLevel="0" collapsed="false">
      <c r="A89" s="650" t="n">
        <f aca="false">A88+1</f>
        <v>79</v>
      </c>
      <c r="B89" s="651" t="str">
        <f aca="false">IF(基本情報入力シート!C132="","",基本情報入力シート!C132)</f>
        <v/>
      </c>
      <c r="C89" s="651"/>
      <c r="D89" s="651"/>
      <c r="E89" s="651"/>
      <c r="F89" s="651"/>
      <c r="G89" s="651"/>
      <c r="H89" s="651"/>
      <c r="I89" s="651"/>
      <c r="J89" s="651"/>
      <c r="K89" s="651"/>
      <c r="L89" s="650" t="str">
        <f aca="false">IF(基本情報入力シート!M132="","",基本情報入力シート!M132)</f>
        <v/>
      </c>
      <c r="M89" s="650" t="str">
        <f aca="false">IF(基本情報入力シート!R132="","",基本情報入力シート!R132)</f>
        <v/>
      </c>
      <c r="N89" s="650" t="str">
        <f aca="false">IF(基本情報入力シート!W132="","",基本情報入力シート!W132)</f>
        <v/>
      </c>
      <c r="O89" s="650" t="str">
        <f aca="false">IF(基本情報入力シート!X132="","",基本情報入力シート!X132)</f>
        <v/>
      </c>
      <c r="P89" s="653" t="str">
        <f aca="false">IF(基本情報入力シート!Y132="","",基本情報入力シート!Y132)</f>
        <v/>
      </c>
      <c r="Q89" s="690" t="str">
        <f aca="false">IF(基本情報入力シート!Z132="","",基本情報入力シート!Z132)</f>
        <v/>
      </c>
      <c r="R89" s="691" t="str">
        <f aca="false">IF(基本情報入力シート!AA132="","",基本情報入力シート!AA132)</f>
        <v/>
      </c>
      <c r="S89" s="692"/>
      <c r="T89" s="693"/>
      <c r="U89" s="658" t="e">
        <f aca="false">IFERROR(VLOOKUP(P89,))</f>
        <v>#N/A</v>
      </c>
      <c r="V89" s="694"/>
      <c r="W89" s="87" t="s">
        <v>98</v>
      </c>
      <c r="X89" s="695"/>
      <c r="Y89" s="88" t="s">
        <v>129</v>
      </c>
      <c r="Z89" s="695"/>
      <c r="AA89" s="88" t="s">
        <v>375</v>
      </c>
      <c r="AB89" s="695"/>
      <c r="AC89" s="88" t="s">
        <v>129</v>
      </c>
      <c r="AD89" s="695"/>
      <c r="AE89" s="88" t="s">
        <v>130</v>
      </c>
      <c r="AF89" s="662" t="s">
        <v>141</v>
      </c>
      <c r="AG89" s="663" t="str">
        <f aca="false">IF(X89&gt;=1,(AB89*12+AD89)-(X89*12+Z89)+1,"")</f>
        <v/>
      </c>
      <c r="AH89" s="662" t="s">
        <v>376</v>
      </c>
      <c r="AI89" s="664" t="str">
        <f aca="false">IFERROR(ROUNDDOWN(ROUND(Q89*U89,0)*R89,0)*AG89,"")</f>
        <v/>
      </c>
      <c r="AJ89" s="4"/>
      <c r="AK89" s="696" t="str">
        <f aca="false">IFERROR(IF(AND(T89="特定加算Ⅰ",OR(V89="",V89="-",V89="いずれも取得していない")),"☓","○"),"")</f>
        <v>○</v>
      </c>
      <c r="AL89" s="697" t="str">
        <f aca="false">IFERROR(IF(AND(T89="特定加算Ⅰ",OR(V89="",V89="-",V89="いずれも取得していない")),"！特定加算Ⅰが選択されています。該当する介護福祉士配置等要件を選択してください。",""),"")</f>
        <v/>
      </c>
      <c r="AM89" s="698"/>
      <c r="AN89" s="698"/>
      <c r="AO89" s="698"/>
      <c r="AP89" s="698"/>
      <c r="AQ89" s="698"/>
      <c r="AR89" s="698"/>
      <c r="AS89" s="698"/>
      <c r="AT89" s="698"/>
      <c r="AU89" s="699"/>
    </row>
    <row r="90" customFormat="false" ht="33" hidden="false" customHeight="true" outlineLevel="0" collapsed="false">
      <c r="A90" s="650" t="n">
        <f aca="false">A89+1</f>
        <v>80</v>
      </c>
      <c r="B90" s="651" t="str">
        <f aca="false">IF(基本情報入力シート!C133="","",基本情報入力シート!C133)</f>
        <v/>
      </c>
      <c r="C90" s="651"/>
      <c r="D90" s="651"/>
      <c r="E90" s="651"/>
      <c r="F90" s="651"/>
      <c r="G90" s="651"/>
      <c r="H90" s="651"/>
      <c r="I90" s="651"/>
      <c r="J90" s="651"/>
      <c r="K90" s="651"/>
      <c r="L90" s="650" t="str">
        <f aca="false">IF(基本情報入力シート!M133="","",基本情報入力シート!M133)</f>
        <v/>
      </c>
      <c r="M90" s="650" t="str">
        <f aca="false">IF(基本情報入力シート!R133="","",基本情報入力シート!R133)</f>
        <v/>
      </c>
      <c r="N90" s="650" t="str">
        <f aca="false">IF(基本情報入力シート!W133="","",基本情報入力シート!W133)</f>
        <v/>
      </c>
      <c r="O90" s="650" t="str">
        <f aca="false">IF(基本情報入力シート!X133="","",基本情報入力シート!X133)</f>
        <v/>
      </c>
      <c r="P90" s="653" t="str">
        <f aca="false">IF(基本情報入力シート!Y133="","",基本情報入力シート!Y133)</f>
        <v/>
      </c>
      <c r="Q90" s="690" t="str">
        <f aca="false">IF(基本情報入力シート!Z133="","",基本情報入力シート!Z133)</f>
        <v/>
      </c>
      <c r="R90" s="691" t="str">
        <f aca="false">IF(基本情報入力シート!AA133="","",基本情報入力シート!AA133)</f>
        <v/>
      </c>
      <c r="S90" s="692"/>
      <c r="T90" s="693"/>
      <c r="U90" s="658" t="e">
        <f aca="false">IFERROR(VLOOKUP(P90,))</f>
        <v>#N/A</v>
      </c>
      <c r="V90" s="694"/>
      <c r="W90" s="87" t="s">
        <v>98</v>
      </c>
      <c r="X90" s="695"/>
      <c r="Y90" s="88" t="s">
        <v>129</v>
      </c>
      <c r="Z90" s="695"/>
      <c r="AA90" s="88" t="s">
        <v>375</v>
      </c>
      <c r="AB90" s="695"/>
      <c r="AC90" s="88" t="s">
        <v>129</v>
      </c>
      <c r="AD90" s="695"/>
      <c r="AE90" s="88" t="s">
        <v>130</v>
      </c>
      <c r="AF90" s="662" t="s">
        <v>141</v>
      </c>
      <c r="AG90" s="663" t="str">
        <f aca="false">IF(X90&gt;=1,(AB90*12+AD90)-(X90*12+Z90)+1,"")</f>
        <v/>
      </c>
      <c r="AH90" s="662" t="s">
        <v>376</v>
      </c>
      <c r="AI90" s="664" t="str">
        <f aca="false">IFERROR(ROUNDDOWN(ROUND(Q90*U90,0)*R90,0)*AG90,"")</f>
        <v/>
      </c>
      <c r="AJ90" s="4"/>
      <c r="AK90" s="696" t="str">
        <f aca="false">IFERROR(IF(AND(T90="特定加算Ⅰ",OR(V90="",V90="-",V90="いずれも取得していない")),"☓","○"),"")</f>
        <v>○</v>
      </c>
      <c r="AL90" s="697" t="str">
        <f aca="false">IFERROR(IF(AND(T90="特定加算Ⅰ",OR(V90="",V90="-",V90="いずれも取得していない")),"！特定加算Ⅰが選択されています。該当する介護福祉士配置等要件を選択してください。",""),"")</f>
        <v/>
      </c>
      <c r="AM90" s="698"/>
      <c r="AN90" s="698"/>
      <c r="AO90" s="698"/>
      <c r="AP90" s="698"/>
      <c r="AQ90" s="698"/>
      <c r="AR90" s="698"/>
      <c r="AS90" s="698"/>
      <c r="AT90" s="698"/>
      <c r="AU90" s="699"/>
    </row>
    <row r="91" customFormat="false" ht="33" hidden="false" customHeight="true" outlineLevel="0" collapsed="false">
      <c r="A91" s="650" t="n">
        <f aca="false">A90+1</f>
        <v>81</v>
      </c>
      <c r="B91" s="651" t="str">
        <f aca="false">IF(基本情報入力シート!C134="","",基本情報入力シート!C134)</f>
        <v/>
      </c>
      <c r="C91" s="651"/>
      <c r="D91" s="651"/>
      <c r="E91" s="651"/>
      <c r="F91" s="651"/>
      <c r="G91" s="651"/>
      <c r="H91" s="651"/>
      <c r="I91" s="651"/>
      <c r="J91" s="651"/>
      <c r="K91" s="651"/>
      <c r="L91" s="650" t="str">
        <f aca="false">IF(基本情報入力シート!M134="","",基本情報入力シート!M134)</f>
        <v/>
      </c>
      <c r="M91" s="650" t="str">
        <f aca="false">IF(基本情報入力シート!R134="","",基本情報入力シート!R134)</f>
        <v/>
      </c>
      <c r="N91" s="650" t="str">
        <f aca="false">IF(基本情報入力シート!W134="","",基本情報入力シート!W134)</f>
        <v/>
      </c>
      <c r="O91" s="650" t="str">
        <f aca="false">IF(基本情報入力シート!X134="","",基本情報入力シート!X134)</f>
        <v/>
      </c>
      <c r="P91" s="653" t="str">
        <f aca="false">IF(基本情報入力シート!Y134="","",基本情報入力シート!Y134)</f>
        <v/>
      </c>
      <c r="Q91" s="690" t="str">
        <f aca="false">IF(基本情報入力シート!Z134="","",基本情報入力シート!Z134)</f>
        <v/>
      </c>
      <c r="R91" s="691" t="str">
        <f aca="false">IF(基本情報入力シート!AA134="","",基本情報入力シート!AA134)</f>
        <v/>
      </c>
      <c r="S91" s="692"/>
      <c r="T91" s="693"/>
      <c r="U91" s="658" t="e">
        <f aca="false">IFERROR(VLOOKUP(P91,))</f>
        <v>#N/A</v>
      </c>
      <c r="V91" s="694"/>
      <c r="W91" s="87" t="s">
        <v>98</v>
      </c>
      <c r="X91" s="695"/>
      <c r="Y91" s="88" t="s">
        <v>129</v>
      </c>
      <c r="Z91" s="695"/>
      <c r="AA91" s="88" t="s">
        <v>375</v>
      </c>
      <c r="AB91" s="695"/>
      <c r="AC91" s="88" t="s">
        <v>129</v>
      </c>
      <c r="AD91" s="695"/>
      <c r="AE91" s="88" t="s">
        <v>130</v>
      </c>
      <c r="AF91" s="662" t="s">
        <v>141</v>
      </c>
      <c r="AG91" s="663" t="str">
        <f aca="false">IF(X91&gt;=1,(AB91*12+AD91)-(X91*12+Z91)+1,"")</f>
        <v/>
      </c>
      <c r="AH91" s="662" t="s">
        <v>376</v>
      </c>
      <c r="AI91" s="664" t="str">
        <f aca="false">IFERROR(ROUNDDOWN(ROUND(Q91*U91,0)*R91,0)*AG91,"")</f>
        <v/>
      </c>
      <c r="AJ91" s="4"/>
      <c r="AK91" s="696" t="str">
        <f aca="false">IFERROR(IF(AND(T91="特定加算Ⅰ",OR(V91="",V91="-",V91="いずれも取得していない")),"☓","○"),"")</f>
        <v>○</v>
      </c>
      <c r="AL91" s="697" t="str">
        <f aca="false">IFERROR(IF(AND(T91="特定加算Ⅰ",OR(V91="",V91="-",V91="いずれも取得していない")),"！特定加算Ⅰが選択されています。該当する介護福祉士配置等要件を選択してください。",""),"")</f>
        <v/>
      </c>
      <c r="AM91" s="698"/>
      <c r="AN91" s="698"/>
      <c r="AO91" s="698"/>
      <c r="AP91" s="698"/>
      <c r="AQ91" s="698"/>
      <c r="AR91" s="698"/>
      <c r="AS91" s="698"/>
      <c r="AT91" s="698"/>
      <c r="AU91" s="699"/>
    </row>
    <row r="92" customFormat="false" ht="33" hidden="false" customHeight="true" outlineLevel="0" collapsed="false">
      <c r="A92" s="650" t="n">
        <f aca="false">A91+1</f>
        <v>82</v>
      </c>
      <c r="B92" s="651" t="str">
        <f aca="false">IF(基本情報入力シート!C135="","",基本情報入力シート!C135)</f>
        <v/>
      </c>
      <c r="C92" s="651"/>
      <c r="D92" s="651"/>
      <c r="E92" s="651"/>
      <c r="F92" s="651"/>
      <c r="G92" s="651"/>
      <c r="H92" s="651"/>
      <c r="I92" s="651"/>
      <c r="J92" s="651"/>
      <c r="K92" s="651"/>
      <c r="L92" s="650" t="str">
        <f aca="false">IF(基本情報入力シート!M135="","",基本情報入力シート!M135)</f>
        <v/>
      </c>
      <c r="M92" s="650" t="str">
        <f aca="false">IF(基本情報入力シート!R135="","",基本情報入力シート!R135)</f>
        <v/>
      </c>
      <c r="N92" s="650" t="str">
        <f aca="false">IF(基本情報入力シート!W135="","",基本情報入力シート!W135)</f>
        <v/>
      </c>
      <c r="O92" s="650" t="str">
        <f aca="false">IF(基本情報入力シート!X135="","",基本情報入力シート!X135)</f>
        <v/>
      </c>
      <c r="P92" s="653" t="str">
        <f aca="false">IF(基本情報入力シート!Y135="","",基本情報入力シート!Y135)</f>
        <v/>
      </c>
      <c r="Q92" s="690" t="str">
        <f aca="false">IF(基本情報入力シート!Z135="","",基本情報入力シート!Z135)</f>
        <v/>
      </c>
      <c r="R92" s="691" t="str">
        <f aca="false">IF(基本情報入力シート!AA135="","",基本情報入力シート!AA135)</f>
        <v/>
      </c>
      <c r="S92" s="692"/>
      <c r="T92" s="693"/>
      <c r="U92" s="658" t="e">
        <f aca="false">IFERROR(VLOOKUP(P92,))</f>
        <v>#N/A</v>
      </c>
      <c r="V92" s="694"/>
      <c r="W92" s="87" t="s">
        <v>98</v>
      </c>
      <c r="X92" s="695"/>
      <c r="Y92" s="88" t="s">
        <v>129</v>
      </c>
      <c r="Z92" s="695"/>
      <c r="AA92" s="88" t="s">
        <v>375</v>
      </c>
      <c r="AB92" s="695"/>
      <c r="AC92" s="88" t="s">
        <v>129</v>
      </c>
      <c r="AD92" s="695"/>
      <c r="AE92" s="88" t="s">
        <v>130</v>
      </c>
      <c r="AF92" s="662" t="s">
        <v>141</v>
      </c>
      <c r="AG92" s="663" t="str">
        <f aca="false">IF(X92&gt;=1,(AB92*12+AD92)-(X92*12+Z92)+1,"")</f>
        <v/>
      </c>
      <c r="AH92" s="662" t="s">
        <v>376</v>
      </c>
      <c r="AI92" s="664" t="str">
        <f aca="false">IFERROR(ROUNDDOWN(ROUND(Q92*U92,0)*R92,0)*AG92,"")</f>
        <v/>
      </c>
      <c r="AJ92" s="4"/>
      <c r="AK92" s="696" t="str">
        <f aca="false">IFERROR(IF(AND(T92="特定加算Ⅰ",OR(V92="",V92="-",V92="いずれも取得していない")),"☓","○"),"")</f>
        <v>○</v>
      </c>
      <c r="AL92" s="697" t="str">
        <f aca="false">IFERROR(IF(AND(T92="特定加算Ⅰ",OR(V92="",V92="-",V92="いずれも取得していない")),"！特定加算Ⅰが選択されています。該当する介護福祉士配置等要件を選択してください。",""),"")</f>
        <v/>
      </c>
      <c r="AM92" s="698"/>
      <c r="AN92" s="698"/>
      <c r="AO92" s="698"/>
      <c r="AP92" s="698"/>
      <c r="AQ92" s="698"/>
      <c r="AR92" s="698"/>
      <c r="AS92" s="698"/>
      <c r="AT92" s="698"/>
      <c r="AU92" s="699"/>
    </row>
    <row r="93" customFormat="false" ht="33" hidden="false" customHeight="true" outlineLevel="0" collapsed="false">
      <c r="A93" s="650" t="n">
        <f aca="false">A92+1</f>
        <v>83</v>
      </c>
      <c r="B93" s="651" t="str">
        <f aca="false">IF(基本情報入力シート!C136="","",基本情報入力シート!C136)</f>
        <v/>
      </c>
      <c r="C93" s="651"/>
      <c r="D93" s="651"/>
      <c r="E93" s="651"/>
      <c r="F93" s="651"/>
      <c r="G93" s="651"/>
      <c r="H93" s="651"/>
      <c r="I93" s="651"/>
      <c r="J93" s="651"/>
      <c r="K93" s="651"/>
      <c r="L93" s="650" t="str">
        <f aca="false">IF(基本情報入力シート!M136="","",基本情報入力シート!M136)</f>
        <v/>
      </c>
      <c r="M93" s="650" t="str">
        <f aca="false">IF(基本情報入力シート!R136="","",基本情報入力シート!R136)</f>
        <v/>
      </c>
      <c r="N93" s="650" t="str">
        <f aca="false">IF(基本情報入力シート!W136="","",基本情報入力シート!W136)</f>
        <v/>
      </c>
      <c r="O93" s="650" t="str">
        <f aca="false">IF(基本情報入力シート!X136="","",基本情報入力シート!X136)</f>
        <v/>
      </c>
      <c r="P93" s="653" t="str">
        <f aca="false">IF(基本情報入力シート!Y136="","",基本情報入力シート!Y136)</f>
        <v/>
      </c>
      <c r="Q93" s="690" t="str">
        <f aca="false">IF(基本情報入力シート!Z136="","",基本情報入力シート!Z136)</f>
        <v/>
      </c>
      <c r="R93" s="691" t="str">
        <f aca="false">IF(基本情報入力シート!AA136="","",基本情報入力シート!AA136)</f>
        <v/>
      </c>
      <c r="S93" s="692"/>
      <c r="T93" s="693"/>
      <c r="U93" s="658" t="e">
        <f aca="false">IFERROR(VLOOKUP(P93,))</f>
        <v>#N/A</v>
      </c>
      <c r="V93" s="694"/>
      <c r="W93" s="87" t="s">
        <v>98</v>
      </c>
      <c r="X93" s="695"/>
      <c r="Y93" s="88" t="s">
        <v>129</v>
      </c>
      <c r="Z93" s="695"/>
      <c r="AA93" s="88" t="s">
        <v>375</v>
      </c>
      <c r="AB93" s="695"/>
      <c r="AC93" s="88" t="s">
        <v>129</v>
      </c>
      <c r="AD93" s="695"/>
      <c r="AE93" s="88" t="s">
        <v>130</v>
      </c>
      <c r="AF93" s="662" t="s">
        <v>141</v>
      </c>
      <c r="AG93" s="663" t="str">
        <f aca="false">IF(X93&gt;=1,(AB93*12+AD93)-(X93*12+Z93)+1,"")</f>
        <v/>
      </c>
      <c r="AH93" s="662" t="s">
        <v>376</v>
      </c>
      <c r="AI93" s="664" t="str">
        <f aca="false">IFERROR(ROUNDDOWN(ROUND(Q93*U93,0)*R93,0)*AG93,"")</f>
        <v/>
      </c>
      <c r="AJ93" s="4"/>
      <c r="AK93" s="696" t="str">
        <f aca="false">IFERROR(IF(AND(T93="特定加算Ⅰ",OR(V93="",V93="-",V93="いずれも取得していない")),"☓","○"),"")</f>
        <v>○</v>
      </c>
      <c r="AL93" s="697" t="str">
        <f aca="false">IFERROR(IF(AND(T93="特定加算Ⅰ",OR(V93="",V93="-",V93="いずれも取得していない")),"！特定加算Ⅰが選択されています。該当する介護福祉士配置等要件を選択してください。",""),"")</f>
        <v/>
      </c>
      <c r="AM93" s="698"/>
      <c r="AN93" s="698"/>
      <c r="AO93" s="698"/>
      <c r="AP93" s="698"/>
      <c r="AQ93" s="698"/>
      <c r="AR93" s="698"/>
      <c r="AS93" s="698"/>
      <c r="AT93" s="698"/>
      <c r="AU93" s="699"/>
    </row>
    <row r="94" customFormat="false" ht="33" hidden="false" customHeight="true" outlineLevel="0" collapsed="false">
      <c r="A94" s="650" t="n">
        <f aca="false">A93+1</f>
        <v>84</v>
      </c>
      <c r="B94" s="651" t="str">
        <f aca="false">IF(基本情報入力シート!C137="","",基本情報入力シート!C137)</f>
        <v/>
      </c>
      <c r="C94" s="651"/>
      <c r="D94" s="651"/>
      <c r="E94" s="651"/>
      <c r="F94" s="651"/>
      <c r="G94" s="651"/>
      <c r="H94" s="651"/>
      <c r="I94" s="651"/>
      <c r="J94" s="651"/>
      <c r="K94" s="651"/>
      <c r="L94" s="650" t="str">
        <f aca="false">IF(基本情報入力シート!M137="","",基本情報入力シート!M137)</f>
        <v/>
      </c>
      <c r="M94" s="650" t="str">
        <f aca="false">IF(基本情報入力シート!R137="","",基本情報入力シート!R137)</f>
        <v/>
      </c>
      <c r="N94" s="650" t="str">
        <f aca="false">IF(基本情報入力シート!W137="","",基本情報入力シート!W137)</f>
        <v/>
      </c>
      <c r="O94" s="650" t="str">
        <f aca="false">IF(基本情報入力シート!X137="","",基本情報入力シート!X137)</f>
        <v/>
      </c>
      <c r="P94" s="653" t="str">
        <f aca="false">IF(基本情報入力シート!Y137="","",基本情報入力シート!Y137)</f>
        <v/>
      </c>
      <c r="Q94" s="690" t="str">
        <f aca="false">IF(基本情報入力シート!Z137="","",基本情報入力シート!Z137)</f>
        <v/>
      </c>
      <c r="R94" s="691" t="str">
        <f aca="false">IF(基本情報入力シート!AA137="","",基本情報入力シート!AA137)</f>
        <v/>
      </c>
      <c r="S94" s="692"/>
      <c r="T94" s="693"/>
      <c r="U94" s="658" t="e">
        <f aca="false">IFERROR(VLOOKUP(P94,))</f>
        <v>#N/A</v>
      </c>
      <c r="V94" s="694"/>
      <c r="W94" s="87" t="s">
        <v>98</v>
      </c>
      <c r="X94" s="695"/>
      <c r="Y94" s="88" t="s">
        <v>129</v>
      </c>
      <c r="Z94" s="695"/>
      <c r="AA94" s="88" t="s">
        <v>375</v>
      </c>
      <c r="AB94" s="695"/>
      <c r="AC94" s="88" t="s">
        <v>129</v>
      </c>
      <c r="AD94" s="695"/>
      <c r="AE94" s="88" t="s">
        <v>130</v>
      </c>
      <c r="AF94" s="662" t="s">
        <v>141</v>
      </c>
      <c r="AG94" s="663" t="str">
        <f aca="false">IF(X94&gt;=1,(AB94*12+AD94)-(X94*12+Z94)+1,"")</f>
        <v/>
      </c>
      <c r="AH94" s="662" t="s">
        <v>376</v>
      </c>
      <c r="AI94" s="664" t="str">
        <f aca="false">IFERROR(ROUNDDOWN(ROUND(Q94*U94,0)*R94,0)*AG94,"")</f>
        <v/>
      </c>
      <c r="AJ94" s="4"/>
      <c r="AK94" s="696" t="str">
        <f aca="false">IFERROR(IF(AND(T94="特定加算Ⅰ",OR(V94="",V94="-",V94="いずれも取得していない")),"☓","○"),"")</f>
        <v>○</v>
      </c>
      <c r="AL94" s="697" t="str">
        <f aca="false">IFERROR(IF(AND(T94="特定加算Ⅰ",OR(V94="",V94="-",V94="いずれも取得していない")),"！特定加算Ⅰが選択されています。該当する介護福祉士配置等要件を選択してください。",""),"")</f>
        <v/>
      </c>
      <c r="AM94" s="698"/>
      <c r="AN94" s="698"/>
      <c r="AO94" s="698"/>
      <c r="AP94" s="698"/>
      <c r="AQ94" s="698"/>
      <c r="AR94" s="698"/>
      <c r="AS94" s="698"/>
      <c r="AT94" s="698"/>
      <c r="AU94" s="699"/>
    </row>
    <row r="95" customFormat="false" ht="33" hidden="false" customHeight="true" outlineLevel="0" collapsed="false">
      <c r="A95" s="650" t="n">
        <f aca="false">A94+1</f>
        <v>85</v>
      </c>
      <c r="B95" s="651" t="str">
        <f aca="false">IF(基本情報入力シート!C138="","",基本情報入力シート!C138)</f>
        <v/>
      </c>
      <c r="C95" s="651"/>
      <c r="D95" s="651"/>
      <c r="E95" s="651"/>
      <c r="F95" s="651"/>
      <c r="G95" s="651"/>
      <c r="H95" s="651"/>
      <c r="I95" s="651"/>
      <c r="J95" s="651"/>
      <c r="K95" s="651"/>
      <c r="L95" s="650" t="str">
        <f aca="false">IF(基本情報入力シート!M138="","",基本情報入力シート!M138)</f>
        <v/>
      </c>
      <c r="M95" s="650" t="str">
        <f aca="false">IF(基本情報入力シート!R138="","",基本情報入力シート!R138)</f>
        <v/>
      </c>
      <c r="N95" s="650" t="str">
        <f aca="false">IF(基本情報入力シート!W138="","",基本情報入力シート!W138)</f>
        <v/>
      </c>
      <c r="O95" s="650" t="str">
        <f aca="false">IF(基本情報入力シート!X138="","",基本情報入力シート!X138)</f>
        <v/>
      </c>
      <c r="P95" s="653" t="str">
        <f aca="false">IF(基本情報入力シート!Y138="","",基本情報入力シート!Y138)</f>
        <v/>
      </c>
      <c r="Q95" s="690" t="str">
        <f aca="false">IF(基本情報入力シート!Z138="","",基本情報入力シート!Z138)</f>
        <v/>
      </c>
      <c r="R95" s="691" t="str">
        <f aca="false">IF(基本情報入力シート!AA138="","",基本情報入力シート!AA138)</f>
        <v/>
      </c>
      <c r="S95" s="692"/>
      <c r="T95" s="693"/>
      <c r="U95" s="658" t="e">
        <f aca="false">IFERROR(VLOOKUP(P95,))</f>
        <v>#N/A</v>
      </c>
      <c r="V95" s="694"/>
      <c r="W95" s="87" t="s">
        <v>98</v>
      </c>
      <c r="X95" s="695"/>
      <c r="Y95" s="88" t="s">
        <v>129</v>
      </c>
      <c r="Z95" s="695"/>
      <c r="AA95" s="88" t="s">
        <v>375</v>
      </c>
      <c r="AB95" s="695"/>
      <c r="AC95" s="88" t="s">
        <v>129</v>
      </c>
      <c r="AD95" s="695"/>
      <c r="AE95" s="88" t="s">
        <v>130</v>
      </c>
      <c r="AF95" s="662" t="s">
        <v>141</v>
      </c>
      <c r="AG95" s="663" t="str">
        <f aca="false">IF(X95&gt;=1,(AB95*12+AD95)-(X95*12+Z95)+1,"")</f>
        <v/>
      </c>
      <c r="AH95" s="662" t="s">
        <v>376</v>
      </c>
      <c r="AI95" s="664" t="str">
        <f aca="false">IFERROR(ROUNDDOWN(ROUND(Q95*U95,0)*R95,0)*AG95,"")</f>
        <v/>
      </c>
      <c r="AJ95" s="4"/>
      <c r="AK95" s="696" t="str">
        <f aca="false">IFERROR(IF(AND(T95="特定加算Ⅰ",OR(V95="",V95="-",V95="いずれも取得していない")),"☓","○"),"")</f>
        <v>○</v>
      </c>
      <c r="AL95" s="697" t="str">
        <f aca="false">IFERROR(IF(AND(T95="特定加算Ⅰ",OR(V95="",V95="-",V95="いずれも取得していない")),"！特定加算Ⅰが選択されています。該当する介護福祉士配置等要件を選択してください。",""),"")</f>
        <v/>
      </c>
      <c r="AM95" s="698"/>
      <c r="AN95" s="698"/>
      <c r="AO95" s="698"/>
      <c r="AP95" s="698"/>
      <c r="AQ95" s="698"/>
      <c r="AR95" s="698"/>
      <c r="AS95" s="698"/>
      <c r="AT95" s="698"/>
      <c r="AU95" s="699"/>
    </row>
    <row r="96" customFormat="false" ht="33" hidden="false" customHeight="true" outlineLevel="0" collapsed="false">
      <c r="A96" s="650" t="n">
        <f aca="false">A95+1</f>
        <v>86</v>
      </c>
      <c r="B96" s="651" t="str">
        <f aca="false">IF(基本情報入力シート!C139="","",基本情報入力シート!C139)</f>
        <v/>
      </c>
      <c r="C96" s="651"/>
      <c r="D96" s="651"/>
      <c r="E96" s="651"/>
      <c r="F96" s="651"/>
      <c r="G96" s="651"/>
      <c r="H96" s="651"/>
      <c r="I96" s="651"/>
      <c r="J96" s="651"/>
      <c r="K96" s="651"/>
      <c r="L96" s="650" t="str">
        <f aca="false">IF(基本情報入力シート!M139="","",基本情報入力シート!M139)</f>
        <v/>
      </c>
      <c r="M96" s="650" t="str">
        <f aca="false">IF(基本情報入力シート!R139="","",基本情報入力シート!R139)</f>
        <v/>
      </c>
      <c r="N96" s="650" t="str">
        <f aca="false">IF(基本情報入力シート!W139="","",基本情報入力シート!W139)</f>
        <v/>
      </c>
      <c r="O96" s="650" t="str">
        <f aca="false">IF(基本情報入力シート!X139="","",基本情報入力シート!X139)</f>
        <v/>
      </c>
      <c r="P96" s="653" t="str">
        <f aca="false">IF(基本情報入力シート!Y139="","",基本情報入力シート!Y139)</f>
        <v/>
      </c>
      <c r="Q96" s="690" t="str">
        <f aca="false">IF(基本情報入力シート!Z139="","",基本情報入力シート!Z139)</f>
        <v/>
      </c>
      <c r="R96" s="691" t="str">
        <f aca="false">IF(基本情報入力シート!AA139="","",基本情報入力シート!AA139)</f>
        <v/>
      </c>
      <c r="S96" s="692"/>
      <c r="T96" s="693"/>
      <c r="U96" s="658" t="e">
        <f aca="false">IFERROR(VLOOKUP(P96,))</f>
        <v>#N/A</v>
      </c>
      <c r="V96" s="694"/>
      <c r="W96" s="87" t="s">
        <v>98</v>
      </c>
      <c r="X96" s="695"/>
      <c r="Y96" s="88" t="s">
        <v>129</v>
      </c>
      <c r="Z96" s="695"/>
      <c r="AA96" s="88" t="s">
        <v>375</v>
      </c>
      <c r="AB96" s="695"/>
      <c r="AC96" s="88" t="s">
        <v>129</v>
      </c>
      <c r="AD96" s="695"/>
      <c r="AE96" s="88" t="s">
        <v>130</v>
      </c>
      <c r="AF96" s="662" t="s">
        <v>141</v>
      </c>
      <c r="AG96" s="663" t="str">
        <f aca="false">IF(X96&gt;=1,(AB96*12+AD96)-(X96*12+Z96)+1,"")</f>
        <v/>
      </c>
      <c r="AH96" s="662" t="s">
        <v>376</v>
      </c>
      <c r="AI96" s="664" t="str">
        <f aca="false">IFERROR(ROUNDDOWN(ROUND(Q96*U96,0)*R96,0)*AG96,"")</f>
        <v/>
      </c>
      <c r="AJ96" s="4"/>
      <c r="AK96" s="696" t="str">
        <f aca="false">IFERROR(IF(AND(T96="特定加算Ⅰ",OR(V96="",V96="-",V96="いずれも取得していない")),"☓","○"),"")</f>
        <v>○</v>
      </c>
      <c r="AL96" s="697" t="str">
        <f aca="false">IFERROR(IF(AND(T96="特定加算Ⅰ",OR(V96="",V96="-",V96="いずれも取得していない")),"！特定加算Ⅰが選択されています。該当する介護福祉士配置等要件を選択してください。",""),"")</f>
        <v/>
      </c>
      <c r="AM96" s="698"/>
      <c r="AN96" s="698"/>
      <c r="AO96" s="698"/>
      <c r="AP96" s="698"/>
      <c r="AQ96" s="698"/>
      <c r="AR96" s="698"/>
      <c r="AS96" s="698"/>
      <c r="AT96" s="698"/>
      <c r="AU96" s="699"/>
    </row>
    <row r="97" customFormat="false" ht="33" hidden="false" customHeight="true" outlineLevel="0" collapsed="false">
      <c r="A97" s="650" t="n">
        <f aca="false">A96+1</f>
        <v>87</v>
      </c>
      <c r="B97" s="651" t="str">
        <f aca="false">IF(基本情報入力シート!C140="","",基本情報入力シート!C140)</f>
        <v/>
      </c>
      <c r="C97" s="651"/>
      <c r="D97" s="651"/>
      <c r="E97" s="651"/>
      <c r="F97" s="651"/>
      <c r="G97" s="651"/>
      <c r="H97" s="651"/>
      <c r="I97" s="651"/>
      <c r="J97" s="651"/>
      <c r="K97" s="651"/>
      <c r="L97" s="650" t="str">
        <f aca="false">IF(基本情報入力シート!M140="","",基本情報入力シート!M140)</f>
        <v/>
      </c>
      <c r="M97" s="650" t="str">
        <f aca="false">IF(基本情報入力シート!R140="","",基本情報入力シート!R140)</f>
        <v/>
      </c>
      <c r="N97" s="650" t="str">
        <f aca="false">IF(基本情報入力シート!W140="","",基本情報入力シート!W140)</f>
        <v/>
      </c>
      <c r="O97" s="650" t="str">
        <f aca="false">IF(基本情報入力シート!X140="","",基本情報入力シート!X140)</f>
        <v/>
      </c>
      <c r="P97" s="653" t="str">
        <f aca="false">IF(基本情報入力シート!Y140="","",基本情報入力シート!Y140)</f>
        <v/>
      </c>
      <c r="Q97" s="690" t="str">
        <f aca="false">IF(基本情報入力シート!Z140="","",基本情報入力シート!Z140)</f>
        <v/>
      </c>
      <c r="R97" s="691" t="str">
        <f aca="false">IF(基本情報入力シート!AA140="","",基本情報入力シート!AA140)</f>
        <v/>
      </c>
      <c r="S97" s="692"/>
      <c r="T97" s="693"/>
      <c r="U97" s="658" t="e">
        <f aca="false">IFERROR(VLOOKUP(P97,))</f>
        <v>#N/A</v>
      </c>
      <c r="V97" s="694"/>
      <c r="W97" s="87" t="s">
        <v>98</v>
      </c>
      <c r="X97" s="695"/>
      <c r="Y97" s="88" t="s">
        <v>129</v>
      </c>
      <c r="Z97" s="695"/>
      <c r="AA97" s="88" t="s">
        <v>375</v>
      </c>
      <c r="AB97" s="695"/>
      <c r="AC97" s="88" t="s">
        <v>129</v>
      </c>
      <c r="AD97" s="695"/>
      <c r="AE97" s="88" t="s">
        <v>130</v>
      </c>
      <c r="AF97" s="662" t="s">
        <v>141</v>
      </c>
      <c r="AG97" s="663" t="str">
        <f aca="false">IF(X97&gt;=1,(AB97*12+AD97)-(X97*12+Z97)+1,"")</f>
        <v/>
      </c>
      <c r="AH97" s="662" t="s">
        <v>376</v>
      </c>
      <c r="AI97" s="664" t="str">
        <f aca="false">IFERROR(ROUNDDOWN(ROUND(Q97*U97,0)*R97,0)*AG97,"")</f>
        <v/>
      </c>
      <c r="AJ97" s="4"/>
      <c r="AK97" s="696" t="str">
        <f aca="false">IFERROR(IF(AND(T97="特定加算Ⅰ",OR(V97="",V97="-",V97="いずれも取得していない")),"☓","○"),"")</f>
        <v>○</v>
      </c>
      <c r="AL97" s="697" t="str">
        <f aca="false">IFERROR(IF(AND(T97="特定加算Ⅰ",OR(V97="",V97="-",V97="いずれも取得していない")),"！特定加算Ⅰが選択されています。該当する介護福祉士配置等要件を選択してください。",""),"")</f>
        <v/>
      </c>
      <c r="AM97" s="698"/>
      <c r="AN97" s="698"/>
      <c r="AO97" s="698"/>
      <c r="AP97" s="698"/>
      <c r="AQ97" s="698"/>
      <c r="AR97" s="698"/>
      <c r="AS97" s="698"/>
      <c r="AT97" s="698"/>
      <c r="AU97" s="699"/>
    </row>
    <row r="98" customFormat="false" ht="33" hidden="false" customHeight="true" outlineLevel="0" collapsed="false">
      <c r="A98" s="650" t="n">
        <f aca="false">A97+1</f>
        <v>88</v>
      </c>
      <c r="B98" s="651" t="str">
        <f aca="false">IF(基本情報入力シート!C141="","",基本情報入力シート!C141)</f>
        <v/>
      </c>
      <c r="C98" s="651"/>
      <c r="D98" s="651"/>
      <c r="E98" s="651"/>
      <c r="F98" s="651"/>
      <c r="G98" s="651"/>
      <c r="H98" s="651"/>
      <c r="I98" s="651"/>
      <c r="J98" s="651"/>
      <c r="K98" s="651"/>
      <c r="L98" s="650" t="str">
        <f aca="false">IF(基本情報入力シート!M141="","",基本情報入力シート!M141)</f>
        <v/>
      </c>
      <c r="M98" s="650" t="str">
        <f aca="false">IF(基本情報入力シート!R141="","",基本情報入力シート!R141)</f>
        <v/>
      </c>
      <c r="N98" s="650" t="str">
        <f aca="false">IF(基本情報入力シート!W141="","",基本情報入力シート!W141)</f>
        <v/>
      </c>
      <c r="O98" s="650" t="str">
        <f aca="false">IF(基本情報入力シート!X141="","",基本情報入力シート!X141)</f>
        <v/>
      </c>
      <c r="P98" s="653" t="str">
        <f aca="false">IF(基本情報入力シート!Y141="","",基本情報入力シート!Y141)</f>
        <v/>
      </c>
      <c r="Q98" s="690" t="str">
        <f aca="false">IF(基本情報入力シート!Z141="","",基本情報入力シート!Z141)</f>
        <v/>
      </c>
      <c r="R98" s="691" t="str">
        <f aca="false">IF(基本情報入力シート!AA141="","",基本情報入力シート!AA141)</f>
        <v/>
      </c>
      <c r="S98" s="692"/>
      <c r="T98" s="693"/>
      <c r="U98" s="658" t="e">
        <f aca="false">IFERROR(VLOOKUP(P98,))</f>
        <v>#N/A</v>
      </c>
      <c r="V98" s="694"/>
      <c r="W98" s="87" t="s">
        <v>98</v>
      </c>
      <c r="X98" s="695"/>
      <c r="Y98" s="88" t="s">
        <v>129</v>
      </c>
      <c r="Z98" s="695"/>
      <c r="AA98" s="88" t="s">
        <v>375</v>
      </c>
      <c r="AB98" s="695"/>
      <c r="AC98" s="88" t="s">
        <v>129</v>
      </c>
      <c r="AD98" s="695"/>
      <c r="AE98" s="88" t="s">
        <v>130</v>
      </c>
      <c r="AF98" s="662" t="s">
        <v>141</v>
      </c>
      <c r="AG98" s="663" t="str">
        <f aca="false">IF(X98&gt;=1,(AB98*12+AD98)-(X98*12+Z98)+1,"")</f>
        <v/>
      </c>
      <c r="AH98" s="662" t="s">
        <v>376</v>
      </c>
      <c r="AI98" s="664" t="str">
        <f aca="false">IFERROR(ROUNDDOWN(ROUND(Q98*U98,0)*R98,0)*AG98,"")</f>
        <v/>
      </c>
      <c r="AJ98" s="4"/>
      <c r="AK98" s="696" t="str">
        <f aca="false">IFERROR(IF(AND(T98="特定加算Ⅰ",OR(V98="",V98="-",V98="いずれも取得していない")),"☓","○"),"")</f>
        <v>○</v>
      </c>
      <c r="AL98" s="697" t="str">
        <f aca="false">IFERROR(IF(AND(T98="特定加算Ⅰ",OR(V98="",V98="-",V98="いずれも取得していない")),"！特定加算Ⅰが選択されています。該当する介護福祉士配置等要件を選択してください。",""),"")</f>
        <v/>
      </c>
      <c r="AM98" s="698"/>
      <c r="AN98" s="698"/>
      <c r="AO98" s="698"/>
      <c r="AP98" s="698"/>
      <c r="AQ98" s="698"/>
      <c r="AR98" s="698"/>
      <c r="AS98" s="698"/>
      <c r="AT98" s="698"/>
      <c r="AU98" s="699"/>
    </row>
    <row r="99" customFormat="false" ht="33" hidden="false" customHeight="true" outlineLevel="0" collapsed="false">
      <c r="A99" s="650" t="n">
        <f aca="false">A98+1</f>
        <v>89</v>
      </c>
      <c r="B99" s="651" t="str">
        <f aca="false">IF(基本情報入力シート!C142="","",基本情報入力シート!C142)</f>
        <v/>
      </c>
      <c r="C99" s="651"/>
      <c r="D99" s="651"/>
      <c r="E99" s="651"/>
      <c r="F99" s="651"/>
      <c r="G99" s="651"/>
      <c r="H99" s="651"/>
      <c r="I99" s="651"/>
      <c r="J99" s="651"/>
      <c r="K99" s="651"/>
      <c r="L99" s="650" t="str">
        <f aca="false">IF(基本情報入力シート!M142="","",基本情報入力シート!M142)</f>
        <v/>
      </c>
      <c r="M99" s="650" t="str">
        <f aca="false">IF(基本情報入力シート!R142="","",基本情報入力シート!R142)</f>
        <v/>
      </c>
      <c r="N99" s="650" t="str">
        <f aca="false">IF(基本情報入力シート!W142="","",基本情報入力シート!W142)</f>
        <v/>
      </c>
      <c r="O99" s="650" t="str">
        <f aca="false">IF(基本情報入力シート!X142="","",基本情報入力シート!X142)</f>
        <v/>
      </c>
      <c r="P99" s="653" t="str">
        <f aca="false">IF(基本情報入力シート!Y142="","",基本情報入力シート!Y142)</f>
        <v/>
      </c>
      <c r="Q99" s="690" t="str">
        <f aca="false">IF(基本情報入力シート!Z142="","",基本情報入力シート!Z142)</f>
        <v/>
      </c>
      <c r="R99" s="691" t="str">
        <f aca="false">IF(基本情報入力シート!AA142="","",基本情報入力シート!AA142)</f>
        <v/>
      </c>
      <c r="S99" s="692"/>
      <c r="T99" s="693"/>
      <c r="U99" s="658" t="e">
        <f aca="false">IFERROR(VLOOKUP(P99,))</f>
        <v>#N/A</v>
      </c>
      <c r="V99" s="694"/>
      <c r="W99" s="87" t="s">
        <v>98</v>
      </c>
      <c r="X99" s="695"/>
      <c r="Y99" s="88" t="s">
        <v>129</v>
      </c>
      <c r="Z99" s="695"/>
      <c r="AA99" s="88" t="s">
        <v>375</v>
      </c>
      <c r="AB99" s="695"/>
      <c r="AC99" s="88" t="s">
        <v>129</v>
      </c>
      <c r="AD99" s="695"/>
      <c r="AE99" s="88" t="s">
        <v>130</v>
      </c>
      <c r="AF99" s="662" t="s">
        <v>141</v>
      </c>
      <c r="AG99" s="663" t="str">
        <f aca="false">IF(X99&gt;=1,(AB99*12+AD99)-(X99*12+Z99)+1,"")</f>
        <v/>
      </c>
      <c r="AH99" s="662" t="s">
        <v>376</v>
      </c>
      <c r="AI99" s="664" t="str">
        <f aca="false">IFERROR(ROUNDDOWN(ROUND(Q99*U99,0)*R99,0)*AG99,"")</f>
        <v/>
      </c>
      <c r="AJ99" s="4"/>
      <c r="AK99" s="696" t="str">
        <f aca="false">IFERROR(IF(AND(T99="特定加算Ⅰ",OR(V99="",V99="-",V99="いずれも取得していない")),"☓","○"),"")</f>
        <v>○</v>
      </c>
      <c r="AL99" s="697" t="str">
        <f aca="false">IFERROR(IF(AND(T99="特定加算Ⅰ",OR(V99="",V99="-",V99="いずれも取得していない")),"！特定加算Ⅰが選択されています。該当する介護福祉士配置等要件を選択してください。",""),"")</f>
        <v/>
      </c>
      <c r="AM99" s="698"/>
      <c r="AN99" s="698"/>
      <c r="AO99" s="698"/>
      <c r="AP99" s="698"/>
      <c r="AQ99" s="698"/>
      <c r="AR99" s="698"/>
      <c r="AS99" s="698"/>
      <c r="AT99" s="698"/>
      <c r="AU99" s="699"/>
    </row>
    <row r="100" customFormat="false" ht="33" hidden="false" customHeight="true" outlineLevel="0" collapsed="false">
      <c r="A100" s="650" t="n">
        <f aca="false">A99+1</f>
        <v>90</v>
      </c>
      <c r="B100" s="651" t="str">
        <f aca="false">IF(基本情報入力シート!C143="","",基本情報入力シート!C143)</f>
        <v/>
      </c>
      <c r="C100" s="651"/>
      <c r="D100" s="651"/>
      <c r="E100" s="651"/>
      <c r="F100" s="651"/>
      <c r="G100" s="651"/>
      <c r="H100" s="651"/>
      <c r="I100" s="651"/>
      <c r="J100" s="651"/>
      <c r="K100" s="651"/>
      <c r="L100" s="650" t="str">
        <f aca="false">IF(基本情報入力シート!M143="","",基本情報入力シート!M143)</f>
        <v/>
      </c>
      <c r="M100" s="650" t="str">
        <f aca="false">IF(基本情報入力シート!R143="","",基本情報入力シート!R143)</f>
        <v/>
      </c>
      <c r="N100" s="650" t="str">
        <f aca="false">IF(基本情報入力シート!W143="","",基本情報入力シート!W143)</f>
        <v/>
      </c>
      <c r="O100" s="650" t="str">
        <f aca="false">IF(基本情報入力シート!X143="","",基本情報入力シート!X143)</f>
        <v/>
      </c>
      <c r="P100" s="653" t="str">
        <f aca="false">IF(基本情報入力シート!Y143="","",基本情報入力シート!Y143)</f>
        <v/>
      </c>
      <c r="Q100" s="690" t="str">
        <f aca="false">IF(基本情報入力シート!Z143="","",基本情報入力シート!Z143)</f>
        <v/>
      </c>
      <c r="R100" s="691" t="str">
        <f aca="false">IF(基本情報入力シート!AA143="","",基本情報入力シート!AA143)</f>
        <v/>
      </c>
      <c r="S100" s="692"/>
      <c r="T100" s="693"/>
      <c r="U100" s="658" t="e">
        <f aca="false">IFERROR(VLOOKUP(P100,))</f>
        <v>#N/A</v>
      </c>
      <c r="V100" s="694"/>
      <c r="W100" s="87" t="s">
        <v>98</v>
      </c>
      <c r="X100" s="695"/>
      <c r="Y100" s="88" t="s">
        <v>129</v>
      </c>
      <c r="Z100" s="695"/>
      <c r="AA100" s="88" t="s">
        <v>375</v>
      </c>
      <c r="AB100" s="695"/>
      <c r="AC100" s="88" t="s">
        <v>129</v>
      </c>
      <c r="AD100" s="695"/>
      <c r="AE100" s="88" t="s">
        <v>130</v>
      </c>
      <c r="AF100" s="662" t="s">
        <v>141</v>
      </c>
      <c r="AG100" s="663" t="str">
        <f aca="false">IF(X100&gt;=1,(AB100*12+AD100)-(X100*12+Z100)+1,"")</f>
        <v/>
      </c>
      <c r="AH100" s="662" t="s">
        <v>376</v>
      </c>
      <c r="AI100" s="664" t="str">
        <f aca="false">IFERROR(ROUNDDOWN(ROUND(Q100*U100,0)*R100,0)*AG100,"")</f>
        <v/>
      </c>
      <c r="AJ100" s="4"/>
      <c r="AK100" s="696" t="str">
        <f aca="false">IFERROR(IF(AND(T100="特定加算Ⅰ",OR(V100="",V100="-",V100="いずれも取得していない")),"☓","○"),"")</f>
        <v>○</v>
      </c>
      <c r="AL100" s="697" t="str">
        <f aca="false">IFERROR(IF(AND(T100="特定加算Ⅰ",OR(V100="",V100="-",V100="いずれも取得していない")),"！特定加算Ⅰが選択されています。該当する介護福祉士配置等要件を選択してください。",""),"")</f>
        <v/>
      </c>
      <c r="AM100" s="698"/>
      <c r="AN100" s="698"/>
      <c r="AO100" s="698"/>
      <c r="AP100" s="698"/>
      <c r="AQ100" s="698"/>
      <c r="AR100" s="698"/>
      <c r="AS100" s="698"/>
      <c r="AT100" s="698"/>
      <c r="AU100" s="699"/>
    </row>
    <row r="101" customFormat="false" ht="33" hidden="false" customHeight="true" outlineLevel="0" collapsed="false">
      <c r="A101" s="650" t="n">
        <f aca="false">A100+1</f>
        <v>91</v>
      </c>
      <c r="B101" s="651" t="str">
        <f aca="false">IF(基本情報入力シート!C144="","",基本情報入力シート!C144)</f>
        <v/>
      </c>
      <c r="C101" s="651"/>
      <c r="D101" s="651"/>
      <c r="E101" s="651"/>
      <c r="F101" s="651"/>
      <c r="G101" s="651"/>
      <c r="H101" s="651"/>
      <c r="I101" s="651"/>
      <c r="J101" s="651"/>
      <c r="K101" s="651"/>
      <c r="L101" s="650" t="str">
        <f aca="false">IF(基本情報入力シート!M144="","",基本情報入力シート!M144)</f>
        <v/>
      </c>
      <c r="M101" s="650" t="str">
        <f aca="false">IF(基本情報入力シート!R144="","",基本情報入力シート!R144)</f>
        <v/>
      </c>
      <c r="N101" s="650" t="str">
        <f aca="false">IF(基本情報入力シート!W144="","",基本情報入力シート!W144)</f>
        <v/>
      </c>
      <c r="O101" s="650" t="str">
        <f aca="false">IF(基本情報入力シート!X144="","",基本情報入力シート!X144)</f>
        <v/>
      </c>
      <c r="P101" s="653" t="str">
        <f aca="false">IF(基本情報入力シート!Y144="","",基本情報入力シート!Y144)</f>
        <v/>
      </c>
      <c r="Q101" s="690" t="str">
        <f aca="false">IF(基本情報入力シート!Z144="","",基本情報入力シート!Z144)</f>
        <v/>
      </c>
      <c r="R101" s="691" t="str">
        <f aca="false">IF(基本情報入力シート!AA144="","",基本情報入力シート!AA144)</f>
        <v/>
      </c>
      <c r="S101" s="692"/>
      <c r="T101" s="693"/>
      <c r="U101" s="658" t="e">
        <f aca="false">IFERROR(VLOOKUP(P101,))</f>
        <v>#N/A</v>
      </c>
      <c r="V101" s="694"/>
      <c r="W101" s="87" t="s">
        <v>98</v>
      </c>
      <c r="X101" s="695"/>
      <c r="Y101" s="88" t="s">
        <v>129</v>
      </c>
      <c r="Z101" s="695"/>
      <c r="AA101" s="88" t="s">
        <v>375</v>
      </c>
      <c r="AB101" s="695"/>
      <c r="AC101" s="88" t="s">
        <v>129</v>
      </c>
      <c r="AD101" s="695"/>
      <c r="AE101" s="88" t="s">
        <v>130</v>
      </c>
      <c r="AF101" s="662" t="s">
        <v>141</v>
      </c>
      <c r="AG101" s="663" t="str">
        <f aca="false">IF(X101&gt;=1,(AB101*12+AD101)-(X101*12+Z101)+1,"")</f>
        <v/>
      </c>
      <c r="AH101" s="662" t="s">
        <v>376</v>
      </c>
      <c r="AI101" s="664" t="str">
        <f aca="false">IFERROR(ROUNDDOWN(ROUND(Q101*U101,0)*R101,0)*AG101,"")</f>
        <v/>
      </c>
      <c r="AJ101" s="4"/>
      <c r="AK101" s="696" t="str">
        <f aca="false">IFERROR(IF(AND(T101="特定加算Ⅰ",OR(V101="",V101="-",V101="いずれも取得していない")),"☓","○"),"")</f>
        <v>○</v>
      </c>
      <c r="AL101" s="697" t="str">
        <f aca="false">IFERROR(IF(AND(T101="特定加算Ⅰ",OR(V101="",V101="-",V101="いずれも取得していない")),"！特定加算Ⅰが選択されています。該当する介護福祉士配置等要件を選択してください。",""),"")</f>
        <v/>
      </c>
      <c r="AM101" s="698"/>
      <c r="AN101" s="698"/>
      <c r="AO101" s="698"/>
      <c r="AP101" s="698"/>
      <c r="AQ101" s="698"/>
      <c r="AR101" s="698"/>
      <c r="AS101" s="698"/>
      <c r="AT101" s="698"/>
      <c r="AU101" s="699"/>
    </row>
    <row r="102" customFormat="false" ht="33" hidden="false" customHeight="true" outlineLevel="0" collapsed="false">
      <c r="A102" s="650" t="n">
        <f aca="false">A101+1</f>
        <v>92</v>
      </c>
      <c r="B102" s="651" t="str">
        <f aca="false">IF(基本情報入力シート!C145="","",基本情報入力シート!C145)</f>
        <v/>
      </c>
      <c r="C102" s="651"/>
      <c r="D102" s="651"/>
      <c r="E102" s="651"/>
      <c r="F102" s="651"/>
      <c r="G102" s="651"/>
      <c r="H102" s="651"/>
      <c r="I102" s="651"/>
      <c r="J102" s="651"/>
      <c r="K102" s="651"/>
      <c r="L102" s="650" t="str">
        <f aca="false">IF(基本情報入力シート!M145="","",基本情報入力シート!M145)</f>
        <v/>
      </c>
      <c r="M102" s="650" t="str">
        <f aca="false">IF(基本情報入力シート!R145="","",基本情報入力シート!R145)</f>
        <v/>
      </c>
      <c r="N102" s="650" t="str">
        <f aca="false">IF(基本情報入力シート!W145="","",基本情報入力シート!W145)</f>
        <v/>
      </c>
      <c r="O102" s="650" t="str">
        <f aca="false">IF(基本情報入力シート!X145="","",基本情報入力シート!X145)</f>
        <v/>
      </c>
      <c r="P102" s="653" t="str">
        <f aca="false">IF(基本情報入力シート!Y145="","",基本情報入力シート!Y145)</f>
        <v/>
      </c>
      <c r="Q102" s="690" t="str">
        <f aca="false">IF(基本情報入力シート!Z145="","",基本情報入力シート!Z145)</f>
        <v/>
      </c>
      <c r="R102" s="691" t="str">
        <f aca="false">IF(基本情報入力シート!AA145="","",基本情報入力シート!AA145)</f>
        <v/>
      </c>
      <c r="S102" s="692"/>
      <c r="T102" s="693"/>
      <c r="U102" s="658" t="e">
        <f aca="false">IFERROR(VLOOKUP(P102,))</f>
        <v>#N/A</v>
      </c>
      <c r="V102" s="694"/>
      <c r="W102" s="87" t="s">
        <v>98</v>
      </c>
      <c r="X102" s="695"/>
      <c r="Y102" s="88" t="s">
        <v>129</v>
      </c>
      <c r="Z102" s="695"/>
      <c r="AA102" s="88" t="s">
        <v>375</v>
      </c>
      <c r="AB102" s="695"/>
      <c r="AC102" s="88" t="s">
        <v>129</v>
      </c>
      <c r="AD102" s="695"/>
      <c r="AE102" s="88" t="s">
        <v>130</v>
      </c>
      <c r="AF102" s="662" t="s">
        <v>141</v>
      </c>
      <c r="AG102" s="663" t="str">
        <f aca="false">IF(X102&gt;=1,(AB102*12+AD102)-(X102*12+Z102)+1,"")</f>
        <v/>
      </c>
      <c r="AH102" s="662" t="s">
        <v>376</v>
      </c>
      <c r="AI102" s="664" t="str">
        <f aca="false">IFERROR(ROUNDDOWN(ROUND(Q102*U102,0)*R102,0)*AG102,"")</f>
        <v/>
      </c>
      <c r="AJ102" s="4"/>
      <c r="AK102" s="696" t="str">
        <f aca="false">IFERROR(IF(AND(T102="特定加算Ⅰ",OR(V102="",V102="-",V102="いずれも取得していない")),"☓","○"),"")</f>
        <v>○</v>
      </c>
      <c r="AL102" s="697" t="str">
        <f aca="false">IFERROR(IF(AND(T102="特定加算Ⅰ",OR(V102="",V102="-",V102="いずれも取得していない")),"！特定加算Ⅰが選択されています。該当する介護福祉士配置等要件を選択してください。",""),"")</f>
        <v/>
      </c>
      <c r="AM102" s="698"/>
      <c r="AN102" s="698"/>
      <c r="AO102" s="698"/>
      <c r="AP102" s="698"/>
      <c r="AQ102" s="698"/>
      <c r="AR102" s="698"/>
      <c r="AS102" s="698"/>
      <c r="AT102" s="698"/>
      <c r="AU102" s="699"/>
    </row>
    <row r="103" customFormat="false" ht="33" hidden="false" customHeight="true" outlineLevel="0" collapsed="false">
      <c r="A103" s="650" t="n">
        <f aca="false">A102+1</f>
        <v>93</v>
      </c>
      <c r="B103" s="651" t="str">
        <f aca="false">IF(基本情報入力シート!C146="","",基本情報入力シート!C146)</f>
        <v/>
      </c>
      <c r="C103" s="651"/>
      <c r="D103" s="651"/>
      <c r="E103" s="651"/>
      <c r="F103" s="651"/>
      <c r="G103" s="651"/>
      <c r="H103" s="651"/>
      <c r="I103" s="651"/>
      <c r="J103" s="651"/>
      <c r="K103" s="651"/>
      <c r="L103" s="650" t="str">
        <f aca="false">IF(基本情報入力シート!M146="","",基本情報入力シート!M146)</f>
        <v/>
      </c>
      <c r="M103" s="650" t="str">
        <f aca="false">IF(基本情報入力シート!R146="","",基本情報入力シート!R146)</f>
        <v/>
      </c>
      <c r="N103" s="650" t="str">
        <f aca="false">IF(基本情報入力シート!W146="","",基本情報入力シート!W146)</f>
        <v/>
      </c>
      <c r="O103" s="650" t="str">
        <f aca="false">IF(基本情報入力シート!X146="","",基本情報入力シート!X146)</f>
        <v/>
      </c>
      <c r="P103" s="653" t="str">
        <f aca="false">IF(基本情報入力シート!Y146="","",基本情報入力シート!Y146)</f>
        <v/>
      </c>
      <c r="Q103" s="690" t="str">
        <f aca="false">IF(基本情報入力シート!Z146="","",基本情報入力シート!Z146)</f>
        <v/>
      </c>
      <c r="R103" s="691" t="str">
        <f aca="false">IF(基本情報入力シート!AA146="","",基本情報入力シート!AA146)</f>
        <v/>
      </c>
      <c r="S103" s="692"/>
      <c r="T103" s="693"/>
      <c r="U103" s="658" t="e">
        <f aca="false">IFERROR(VLOOKUP(P103,))</f>
        <v>#N/A</v>
      </c>
      <c r="V103" s="694"/>
      <c r="W103" s="87" t="s">
        <v>98</v>
      </c>
      <c r="X103" s="695"/>
      <c r="Y103" s="88" t="s">
        <v>129</v>
      </c>
      <c r="Z103" s="695"/>
      <c r="AA103" s="88" t="s">
        <v>375</v>
      </c>
      <c r="AB103" s="695"/>
      <c r="AC103" s="88" t="s">
        <v>129</v>
      </c>
      <c r="AD103" s="695"/>
      <c r="AE103" s="88" t="s">
        <v>130</v>
      </c>
      <c r="AF103" s="662" t="s">
        <v>141</v>
      </c>
      <c r="AG103" s="663" t="str">
        <f aca="false">IF(X103&gt;=1,(AB103*12+AD103)-(X103*12+Z103)+1,"")</f>
        <v/>
      </c>
      <c r="AH103" s="662" t="s">
        <v>376</v>
      </c>
      <c r="AI103" s="664" t="str">
        <f aca="false">IFERROR(ROUNDDOWN(ROUND(Q103*U103,0)*R103,0)*AG103,"")</f>
        <v/>
      </c>
      <c r="AJ103" s="4"/>
      <c r="AK103" s="696" t="str">
        <f aca="false">IFERROR(IF(AND(T103="特定加算Ⅰ",OR(V103="",V103="-",V103="いずれも取得していない")),"☓","○"),"")</f>
        <v>○</v>
      </c>
      <c r="AL103" s="697" t="str">
        <f aca="false">IFERROR(IF(AND(T103="特定加算Ⅰ",OR(V103="",V103="-",V103="いずれも取得していない")),"！特定加算Ⅰが選択されています。該当する介護福祉士配置等要件を選択してください。",""),"")</f>
        <v/>
      </c>
      <c r="AM103" s="698"/>
      <c r="AN103" s="698"/>
      <c r="AO103" s="698"/>
      <c r="AP103" s="698"/>
      <c r="AQ103" s="698"/>
      <c r="AR103" s="698"/>
      <c r="AS103" s="698"/>
      <c r="AT103" s="698"/>
      <c r="AU103" s="699"/>
    </row>
    <row r="104" customFormat="false" ht="33" hidden="false" customHeight="true" outlineLevel="0" collapsed="false">
      <c r="A104" s="650" t="n">
        <f aca="false">A103+1</f>
        <v>94</v>
      </c>
      <c r="B104" s="651" t="str">
        <f aca="false">IF(基本情報入力シート!C147="","",基本情報入力シート!C147)</f>
        <v/>
      </c>
      <c r="C104" s="651"/>
      <c r="D104" s="651"/>
      <c r="E104" s="651"/>
      <c r="F104" s="651"/>
      <c r="G104" s="651"/>
      <c r="H104" s="651"/>
      <c r="I104" s="651"/>
      <c r="J104" s="651"/>
      <c r="K104" s="651"/>
      <c r="L104" s="650" t="str">
        <f aca="false">IF(基本情報入力シート!M147="","",基本情報入力シート!M147)</f>
        <v/>
      </c>
      <c r="M104" s="650" t="str">
        <f aca="false">IF(基本情報入力シート!R147="","",基本情報入力シート!R147)</f>
        <v/>
      </c>
      <c r="N104" s="650" t="str">
        <f aca="false">IF(基本情報入力シート!W147="","",基本情報入力シート!W147)</f>
        <v/>
      </c>
      <c r="O104" s="650" t="str">
        <f aca="false">IF(基本情報入力シート!X147="","",基本情報入力シート!X147)</f>
        <v/>
      </c>
      <c r="P104" s="653" t="str">
        <f aca="false">IF(基本情報入力シート!Y147="","",基本情報入力シート!Y147)</f>
        <v/>
      </c>
      <c r="Q104" s="690" t="str">
        <f aca="false">IF(基本情報入力シート!Z147="","",基本情報入力シート!Z147)</f>
        <v/>
      </c>
      <c r="R104" s="691" t="str">
        <f aca="false">IF(基本情報入力シート!AA147="","",基本情報入力シート!AA147)</f>
        <v/>
      </c>
      <c r="S104" s="692"/>
      <c r="T104" s="693"/>
      <c r="U104" s="658" t="e">
        <f aca="false">IFERROR(VLOOKUP(P104,))</f>
        <v>#N/A</v>
      </c>
      <c r="V104" s="694"/>
      <c r="W104" s="87" t="s">
        <v>98</v>
      </c>
      <c r="X104" s="695"/>
      <c r="Y104" s="88" t="s">
        <v>129</v>
      </c>
      <c r="Z104" s="695"/>
      <c r="AA104" s="88" t="s">
        <v>375</v>
      </c>
      <c r="AB104" s="695"/>
      <c r="AC104" s="88" t="s">
        <v>129</v>
      </c>
      <c r="AD104" s="695"/>
      <c r="AE104" s="88" t="s">
        <v>130</v>
      </c>
      <c r="AF104" s="662" t="s">
        <v>141</v>
      </c>
      <c r="AG104" s="663" t="str">
        <f aca="false">IF(X104&gt;=1,(AB104*12+AD104)-(X104*12+Z104)+1,"")</f>
        <v/>
      </c>
      <c r="AH104" s="662" t="s">
        <v>376</v>
      </c>
      <c r="AI104" s="664" t="str">
        <f aca="false">IFERROR(ROUNDDOWN(ROUND(Q104*U104,0)*R104,0)*AG104,"")</f>
        <v/>
      </c>
      <c r="AJ104" s="4"/>
      <c r="AK104" s="696" t="str">
        <f aca="false">IFERROR(IF(AND(T104="特定加算Ⅰ",OR(V104="",V104="-",V104="いずれも取得していない")),"☓","○"),"")</f>
        <v>○</v>
      </c>
      <c r="AL104" s="697" t="str">
        <f aca="false">IFERROR(IF(AND(T104="特定加算Ⅰ",OR(V104="",V104="-",V104="いずれも取得していない")),"！特定加算Ⅰが選択されています。該当する介護福祉士配置等要件を選択してください。",""),"")</f>
        <v/>
      </c>
      <c r="AM104" s="698"/>
      <c r="AN104" s="698"/>
      <c r="AO104" s="698"/>
      <c r="AP104" s="698"/>
      <c r="AQ104" s="698"/>
      <c r="AR104" s="698"/>
      <c r="AS104" s="698"/>
      <c r="AT104" s="698"/>
      <c r="AU104" s="699"/>
    </row>
    <row r="105" customFormat="false" ht="33" hidden="false" customHeight="true" outlineLevel="0" collapsed="false">
      <c r="A105" s="650" t="n">
        <f aca="false">A104+1</f>
        <v>95</v>
      </c>
      <c r="B105" s="651" t="str">
        <f aca="false">IF(基本情報入力シート!C148="","",基本情報入力シート!C148)</f>
        <v/>
      </c>
      <c r="C105" s="651"/>
      <c r="D105" s="651"/>
      <c r="E105" s="651"/>
      <c r="F105" s="651"/>
      <c r="G105" s="651"/>
      <c r="H105" s="651"/>
      <c r="I105" s="651"/>
      <c r="J105" s="651"/>
      <c r="K105" s="651"/>
      <c r="L105" s="650" t="str">
        <f aca="false">IF(基本情報入力シート!M148="","",基本情報入力シート!M148)</f>
        <v/>
      </c>
      <c r="M105" s="650" t="str">
        <f aca="false">IF(基本情報入力シート!R148="","",基本情報入力シート!R148)</f>
        <v/>
      </c>
      <c r="N105" s="650" t="str">
        <f aca="false">IF(基本情報入力シート!W148="","",基本情報入力シート!W148)</f>
        <v/>
      </c>
      <c r="O105" s="650" t="str">
        <f aca="false">IF(基本情報入力シート!X148="","",基本情報入力シート!X148)</f>
        <v/>
      </c>
      <c r="P105" s="653" t="str">
        <f aca="false">IF(基本情報入力シート!Y148="","",基本情報入力シート!Y148)</f>
        <v/>
      </c>
      <c r="Q105" s="690" t="str">
        <f aca="false">IF(基本情報入力シート!Z148="","",基本情報入力シート!Z148)</f>
        <v/>
      </c>
      <c r="R105" s="691" t="str">
        <f aca="false">IF(基本情報入力シート!AA148="","",基本情報入力シート!AA148)</f>
        <v/>
      </c>
      <c r="S105" s="692"/>
      <c r="T105" s="693"/>
      <c r="U105" s="658" t="e">
        <f aca="false">IFERROR(VLOOKUP(P105,))</f>
        <v>#N/A</v>
      </c>
      <c r="V105" s="694"/>
      <c r="W105" s="87" t="s">
        <v>98</v>
      </c>
      <c r="X105" s="695"/>
      <c r="Y105" s="88" t="s">
        <v>129</v>
      </c>
      <c r="Z105" s="695"/>
      <c r="AA105" s="88" t="s">
        <v>375</v>
      </c>
      <c r="AB105" s="695"/>
      <c r="AC105" s="88" t="s">
        <v>129</v>
      </c>
      <c r="AD105" s="695"/>
      <c r="AE105" s="88" t="s">
        <v>130</v>
      </c>
      <c r="AF105" s="662" t="s">
        <v>141</v>
      </c>
      <c r="AG105" s="663" t="str">
        <f aca="false">IF(X105&gt;=1,(AB105*12+AD105)-(X105*12+Z105)+1,"")</f>
        <v/>
      </c>
      <c r="AH105" s="662" t="s">
        <v>376</v>
      </c>
      <c r="AI105" s="664" t="str">
        <f aca="false">IFERROR(ROUNDDOWN(ROUND(Q105*U105,0)*R105,0)*AG105,"")</f>
        <v/>
      </c>
      <c r="AJ105" s="4"/>
      <c r="AK105" s="696" t="str">
        <f aca="false">IFERROR(IF(AND(T105="特定加算Ⅰ",OR(V105="",V105="-",V105="いずれも取得していない")),"☓","○"),"")</f>
        <v>○</v>
      </c>
      <c r="AL105" s="697" t="str">
        <f aca="false">IFERROR(IF(AND(T105="特定加算Ⅰ",OR(V105="",V105="-",V105="いずれも取得していない")),"！特定加算Ⅰが選択されています。該当する介護福祉士配置等要件を選択してください。",""),"")</f>
        <v/>
      </c>
      <c r="AM105" s="698"/>
      <c r="AN105" s="698"/>
      <c r="AO105" s="698"/>
      <c r="AP105" s="698"/>
      <c r="AQ105" s="698"/>
      <c r="AR105" s="698"/>
      <c r="AS105" s="698"/>
      <c r="AT105" s="698"/>
      <c r="AU105" s="699"/>
    </row>
    <row r="106" customFormat="false" ht="33" hidden="false" customHeight="true" outlineLevel="0" collapsed="false">
      <c r="A106" s="650" t="n">
        <f aca="false">A105+1</f>
        <v>96</v>
      </c>
      <c r="B106" s="651" t="str">
        <f aca="false">IF(基本情報入力シート!C149="","",基本情報入力シート!C149)</f>
        <v/>
      </c>
      <c r="C106" s="651"/>
      <c r="D106" s="651"/>
      <c r="E106" s="651"/>
      <c r="F106" s="651"/>
      <c r="G106" s="651"/>
      <c r="H106" s="651"/>
      <c r="I106" s="651"/>
      <c r="J106" s="651"/>
      <c r="K106" s="651"/>
      <c r="L106" s="650" t="str">
        <f aca="false">IF(基本情報入力シート!M149="","",基本情報入力シート!M149)</f>
        <v/>
      </c>
      <c r="M106" s="650" t="str">
        <f aca="false">IF(基本情報入力シート!R149="","",基本情報入力シート!R149)</f>
        <v/>
      </c>
      <c r="N106" s="650" t="str">
        <f aca="false">IF(基本情報入力シート!W149="","",基本情報入力シート!W149)</f>
        <v/>
      </c>
      <c r="O106" s="650" t="str">
        <f aca="false">IF(基本情報入力シート!X149="","",基本情報入力シート!X149)</f>
        <v/>
      </c>
      <c r="P106" s="653" t="str">
        <f aca="false">IF(基本情報入力シート!Y149="","",基本情報入力シート!Y149)</f>
        <v/>
      </c>
      <c r="Q106" s="690" t="str">
        <f aca="false">IF(基本情報入力シート!Z149="","",基本情報入力シート!Z149)</f>
        <v/>
      </c>
      <c r="R106" s="691" t="str">
        <f aca="false">IF(基本情報入力シート!AA149="","",基本情報入力シート!AA149)</f>
        <v/>
      </c>
      <c r="S106" s="692"/>
      <c r="T106" s="693"/>
      <c r="U106" s="658" t="e">
        <f aca="false">IFERROR(VLOOKUP(P106,))</f>
        <v>#N/A</v>
      </c>
      <c r="V106" s="694"/>
      <c r="W106" s="87" t="s">
        <v>98</v>
      </c>
      <c r="X106" s="695"/>
      <c r="Y106" s="88" t="s">
        <v>129</v>
      </c>
      <c r="Z106" s="695"/>
      <c r="AA106" s="88" t="s">
        <v>375</v>
      </c>
      <c r="AB106" s="695"/>
      <c r="AC106" s="88" t="s">
        <v>129</v>
      </c>
      <c r="AD106" s="695"/>
      <c r="AE106" s="88" t="s">
        <v>130</v>
      </c>
      <c r="AF106" s="662" t="s">
        <v>141</v>
      </c>
      <c r="AG106" s="663" t="str">
        <f aca="false">IF(X106&gt;=1,(AB106*12+AD106)-(X106*12+Z106)+1,"")</f>
        <v/>
      </c>
      <c r="AH106" s="662" t="s">
        <v>376</v>
      </c>
      <c r="AI106" s="664" t="str">
        <f aca="false">IFERROR(ROUNDDOWN(ROUND(Q106*U106,0)*R106,0)*AG106,"")</f>
        <v/>
      </c>
      <c r="AJ106" s="4"/>
      <c r="AK106" s="696" t="str">
        <f aca="false">IFERROR(IF(AND(T106="特定加算Ⅰ",OR(V106="",V106="-",V106="いずれも取得していない")),"☓","○"),"")</f>
        <v>○</v>
      </c>
      <c r="AL106" s="697" t="str">
        <f aca="false">IFERROR(IF(AND(T106="特定加算Ⅰ",OR(V106="",V106="-",V106="いずれも取得していない")),"！特定加算Ⅰが選択されています。該当する介護福祉士配置等要件を選択してください。",""),"")</f>
        <v/>
      </c>
      <c r="AM106" s="698"/>
      <c r="AN106" s="698"/>
      <c r="AO106" s="698"/>
      <c r="AP106" s="698"/>
      <c r="AQ106" s="698"/>
      <c r="AR106" s="698"/>
      <c r="AS106" s="698"/>
      <c r="AT106" s="698"/>
      <c r="AU106" s="699"/>
    </row>
    <row r="107" customFormat="false" ht="33" hidden="false" customHeight="true" outlineLevel="0" collapsed="false">
      <c r="A107" s="650" t="n">
        <f aca="false">A106+1</f>
        <v>97</v>
      </c>
      <c r="B107" s="651" t="str">
        <f aca="false">IF(基本情報入力シート!C150="","",基本情報入力シート!C150)</f>
        <v/>
      </c>
      <c r="C107" s="651"/>
      <c r="D107" s="651"/>
      <c r="E107" s="651"/>
      <c r="F107" s="651"/>
      <c r="G107" s="651"/>
      <c r="H107" s="651"/>
      <c r="I107" s="651"/>
      <c r="J107" s="651"/>
      <c r="K107" s="651"/>
      <c r="L107" s="650" t="str">
        <f aca="false">IF(基本情報入力シート!M150="","",基本情報入力シート!M150)</f>
        <v/>
      </c>
      <c r="M107" s="650" t="str">
        <f aca="false">IF(基本情報入力シート!R150="","",基本情報入力シート!R150)</f>
        <v/>
      </c>
      <c r="N107" s="650" t="str">
        <f aca="false">IF(基本情報入力シート!W150="","",基本情報入力シート!W150)</f>
        <v/>
      </c>
      <c r="O107" s="650" t="str">
        <f aca="false">IF(基本情報入力シート!X150="","",基本情報入力シート!X150)</f>
        <v/>
      </c>
      <c r="P107" s="653" t="str">
        <f aca="false">IF(基本情報入力シート!Y150="","",基本情報入力シート!Y150)</f>
        <v/>
      </c>
      <c r="Q107" s="690" t="str">
        <f aca="false">IF(基本情報入力シート!Z150="","",基本情報入力シート!Z150)</f>
        <v/>
      </c>
      <c r="R107" s="691" t="str">
        <f aca="false">IF(基本情報入力シート!AA150="","",基本情報入力シート!AA150)</f>
        <v/>
      </c>
      <c r="S107" s="692"/>
      <c r="T107" s="693"/>
      <c r="U107" s="658" t="e">
        <f aca="false">IFERROR(VLOOKUP(P107,))</f>
        <v>#N/A</v>
      </c>
      <c r="V107" s="694"/>
      <c r="W107" s="87" t="s">
        <v>98</v>
      </c>
      <c r="X107" s="695"/>
      <c r="Y107" s="88" t="s">
        <v>129</v>
      </c>
      <c r="Z107" s="695"/>
      <c r="AA107" s="88" t="s">
        <v>375</v>
      </c>
      <c r="AB107" s="695"/>
      <c r="AC107" s="88" t="s">
        <v>129</v>
      </c>
      <c r="AD107" s="695"/>
      <c r="AE107" s="88" t="s">
        <v>130</v>
      </c>
      <c r="AF107" s="662" t="s">
        <v>141</v>
      </c>
      <c r="AG107" s="663" t="str">
        <f aca="false">IF(X107&gt;=1,(AB107*12+AD107)-(X107*12+Z107)+1,"")</f>
        <v/>
      </c>
      <c r="AH107" s="662" t="s">
        <v>376</v>
      </c>
      <c r="AI107" s="664" t="str">
        <f aca="false">IFERROR(ROUNDDOWN(ROUND(Q107*U107,0)*R107,0)*AG107,"")</f>
        <v/>
      </c>
      <c r="AJ107" s="4"/>
      <c r="AK107" s="696" t="str">
        <f aca="false">IFERROR(IF(AND(T107="特定加算Ⅰ",OR(V107="",V107="-",V107="いずれも取得していない")),"☓","○"),"")</f>
        <v>○</v>
      </c>
      <c r="AL107" s="697" t="str">
        <f aca="false">IFERROR(IF(AND(T107="特定加算Ⅰ",OR(V107="",V107="-",V107="いずれも取得していない")),"！特定加算Ⅰが選択されています。該当する介護福祉士配置等要件を選択してください。",""),"")</f>
        <v/>
      </c>
      <c r="AM107" s="698"/>
      <c r="AN107" s="698"/>
      <c r="AO107" s="698"/>
      <c r="AP107" s="698"/>
      <c r="AQ107" s="698"/>
      <c r="AR107" s="698"/>
      <c r="AS107" s="698"/>
      <c r="AT107" s="698"/>
      <c r="AU107" s="699"/>
    </row>
    <row r="108" customFormat="false" ht="33" hidden="false" customHeight="true" outlineLevel="0" collapsed="false">
      <c r="A108" s="650" t="n">
        <f aca="false">A107+1</f>
        <v>98</v>
      </c>
      <c r="B108" s="651" t="str">
        <f aca="false">IF(基本情報入力シート!C151="","",基本情報入力シート!C151)</f>
        <v/>
      </c>
      <c r="C108" s="651"/>
      <c r="D108" s="651"/>
      <c r="E108" s="651"/>
      <c r="F108" s="651"/>
      <c r="G108" s="651"/>
      <c r="H108" s="651"/>
      <c r="I108" s="651"/>
      <c r="J108" s="651"/>
      <c r="K108" s="651"/>
      <c r="L108" s="650" t="str">
        <f aca="false">IF(基本情報入力シート!M151="","",基本情報入力シート!M151)</f>
        <v/>
      </c>
      <c r="M108" s="650" t="str">
        <f aca="false">IF(基本情報入力シート!R151="","",基本情報入力シート!R151)</f>
        <v/>
      </c>
      <c r="N108" s="650" t="str">
        <f aca="false">IF(基本情報入力シート!W151="","",基本情報入力シート!W151)</f>
        <v/>
      </c>
      <c r="O108" s="650" t="str">
        <f aca="false">IF(基本情報入力シート!X151="","",基本情報入力シート!X151)</f>
        <v/>
      </c>
      <c r="P108" s="653" t="str">
        <f aca="false">IF(基本情報入力シート!Y151="","",基本情報入力シート!Y151)</f>
        <v/>
      </c>
      <c r="Q108" s="690" t="str">
        <f aca="false">IF(基本情報入力シート!Z151="","",基本情報入力シート!Z151)</f>
        <v/>
      </c>
      <c r="R108" s="691" t="str">
        <f aca="false">IF(基本情報入力シート!AA151="","",基本情報入力シート!AA151)</f>
        <v/>
      </c>
      <c r="S108" s="692"/>
      <c r="T108" s="693"/>
      <c r="U108" s="658" t="e">
        <f aca="false">IFERROR(VLOOKUP(P108,))</f>
        <v>#N/A</v>
      </c>
      <c r="V108" s="694"/>
      <c r="W108" s="87" t="s">
        <v>98</v>
      </c>
      <c r="X108" s="695"/>
      <c r="Y108" s="88" t="s">
        <v>129</v>
      </c>
      <c r="Z108" s="695"/>
      <c r="AA108" s="88" t="s">
        <v>375</v>
      </c>
      <c r="AB108" s="695"/>
      <c r="AC108" s="88" t="s">
        <v>129</v>
      </c>
      <c r="AD108" s="695"/>
      <c r="AE108" s="88" t="s">
        <v>130</v>
      </c>
      <c r="AF108" s="662" t="s">
        <v>141</v>
      </c>
      <c r="AG108" s="663" t="str">
        <f aca="false">IF(X108&gt;=1,(AB108*12+AD108)-(X108*12+Z108)+1,"")</f>
        <v/>
      </c>
      <c r="AH108" s="662" t="s">
        <v>376</v>
      </c>
      <c r="AI108" s="664" t="str">
        <f aca="false">IFERROR(ROUNDDOWN(ROUND(Q108*U108,0)*R108,0)*AG108,"")</f>
        <v/>
      </c>
      <c r="AJ108" s="4"/>
      <c r="AK108" s="696" t="str">
        <f aca="false">IFERROR(IF(AND(T108="特定加算Ⅰ",OR(V108="",V108="-",V108="いずれも取得していない")),"☓","○"),"")</f>
        <v>○</v>
      </c>
      <c r="AL108" s="697" t="str">
        <f aca="false">IFERROR(IF(AND(T108="特定加算Ⅰ",OR(V108="",V108="-",V108="いずれも取得していない")),"！特定加算Ⅰが選択されています。該当する介護福祉士配置等要件を選択してください。",""),"")</f>
        <v/>
      </c>
      <c r="AM108" s="698"/>
      <c r="AN108" s="698"/>
      <c r="AO108" s="698"/>
      <c r="AP108" s="698"/>
      <c r="AQ108" s="698"/>
      <c r="AR108" s="698"/>
      <c r="AS108" s="698"/>
      <c r="AT108" s="698"/>
      <c r="AU108" s="699"/>
    </row>
    <row r="109" customFormat="false" ht="33" hidden="false" customHeight="true" outlineLevel="0" collapsed="false">
      <c r="A109" s="650" t="n">
        <f aca="false">A108+1</f>
        <v>99</v>
      </c>
      <c r="B109" s="651" t="str">
        <f aca="false">IF(基本情報入力シート!C152="","",基本情報入力シート!C152)</f>
        <v/>
      </c>
      <c r="C109" s="651"/>
      <c r="D109" s="651"/>
      <c r="E109" s="651"/>
      <c r="F109" s="651"/>
      <c r="G109" s="651"/>
      <c r="H109" s="651"/>
      <c r="I109" s="651"/>
      <c r="J109" s="651"/>
      <c r="K109" s="651"/>
      <c r="L109" s="650" t="str">
        <f aca="false">IF(基本情報入力シート!M152="","",基本情報入力シート!M152)</f>
        <v/>
      </c>
      <c r="M109" s="650" t="str">
        <f aca="false">IF(基本情報入力シート!R152="","",基本情報入力シート!R152)</f>
        <v/>
      </c>
      <c r="N109" s="650" t="str">
        <f aca="false">IF(基本情報入力シート!W152="","",基本情報入力シート!W152)</f>
        <v/>
      </c>
      <c r="O109" s="650" t="str">
        <f aca="false">IF(基本情報入力シート!X152="","",基本情報入力シート!X152)</f>
        <v/>
      </c>
      <c r="P109" s="653" t="str">
        <f aca="false">IF(基本情報入力シート!Y152="","",基本情報入力シート!Y152)</f>
        <v/>
      </c>
      <c r="Q109" s="690" t="str">
        <f aca="false">IF(基本情報入力シート!Z152="","",基本情報入力シート!Z152)</f>
        <v/>
      </c>
      <c r="R109" s="691" t="str">
        <f aca="false">IF(基本情報入力シート!AA152="","",基本情報入力シート!AA152)</f>
        <v/>
      </c>
      <c r="S109" s="692"/>
      <c r="T109" s="693"/>
      <c r="U109" s="658" t="e">
        <f aca="false">IFERROR(VLOOKUP(P109,))</f>
        <v>#N/A</v>
      </c>
      <c r="V109" s="694"/>
      <c r="W109" s="87" t="s">
        <v>98</v>
      </c>
      <c r="X109" s="695"/>
      <c r="Y109" s="88" t="s">
        <v>129</v>
      </c>
      <c r="Z109" s="695"/>
      <c r="AA109" s="88" t="s">
        <v>375</v>
      </c>
      <c r="AB109" s="695"/>
      <c r="AC109" s="88" t="s">
        <v>129</v>
      </c>
      <c r="AD109" s="695"/>
      <c r="AE109" s="88" t="s">
        <v>130</v>
      </c>
      <c r="AF109" s="662" t="s">
        <v>141</v>
      </c>
      <c r="AG109" s="663" t="str">
        <f aca="false">IF(X109&gt;=1,(AB109*12+AD109)-(X109*12+Z109)+1,"")</f>
        <v/>
      </c>
      <c r="AH109" s="662" t="s">
        <v>376</v>
      </c>
      <c r="AI109" s="664" t="str">
        <f aca="false">IFERROR(ROUNDDOWN(ROUND(Q109*U109,0)*R109,0)*AG109,"")</f>
        <v/>
      </c>
      <c r="AJ109" s="4"/>
      <c r="AK109" s="696" t="str">
        <f aca="false">IFERROR(IF(AND(T109="特定加算Ⅰ",OR(V109="",V109="-",V109="いずれも取得していない")),"☓","○"),"")</f>
        <v>○</v>
      </c>
      <c r="AL109" s="697" t="str">
        <f aca="false">IFERROR(IF(AND(T109="特定加算Ⅰ",OR(V109="",V109="-",V109="いずれも取得していない")),"！特定加算Ⅰが選択されています。該当する介護福祉士配置等要件を選択してください。",""),"")</f>
        <v/>
      </c>
      <c r="AM109" s="698"/>
      <c r="AN109" s="698"/>
      <c r="AO109" s="698"/>
      <c r="AP109" s="698"/>
      <c r="AQ109" s="698"/>
      <c r="AR109" s="698"/>
      <c r="AS109" s="698"/>
      <c r="AT109" s="698"/>
      <c r="AU109" s="699"/>
    </row>
    <row r="110" customFormat="false" ht="33" hidden="false" customHeight="true" outlineLevel="0" collapsed="false">
      <c r="A110" s="665" t="n">
        <f aca="false">A109+1</f>
        <v>100</v>
      </c>
      <c r="B110" s="651" t="str">
        <f aca="false">IF(基本情報入力シート!C153="","",基本情報入力シート!C153)</f>
        <v/>
      </c>
      <c r="C110" s="651"/>
      <c r="D110" s="651"/>
      <c r="E110" s="651"/>
      <c r="F110" s="651"/>
      <c r="G110" s="651"/>
      <c r="H110" s="651"/>
      <c r="I110" s="651"/>
      <c r="J110" s="651"/>
      <c r="K110" s="651"/>
      <c r="L110" s="650" t="str">
        <f aca="false">IF(基本情報入力シート!M153="","",基本情報入力シート!M153)</f>
        <v/>
      </c>
      <c r="M110" s="650" t="str">
        <f aca="false">IF(基本情報入力シート!R153="","",基本情報入力シート!R153)</f>
        <v/>
      </c>
      <c r="N110" s="650" t="str">
        <f aca="false">IF(基本情報入力シート!W153="","",基本情報入力シート!W153)</f>
        <v/>
      </c>
      <c r="O110" s="650" t="str">
        <f aca="false">IF(基本情報入力シート!X153="","",基本情報入力シート!X153)</f>
        <v/>
      </c>
      <c r="P110" s="653" t="str">
        <f aca="false">IF(基本情報入力シート!Y153="","",基本情報入力シート!Y153)</f>
        <v/>
      </c>
      <c r="Q110" s="690" t="str">
        <f aca="false">IF(基本情報入力シート!Z153="","",基本情報入力シート!Z153)</f>
        <v/>
      </c>
      <c r="R110" s="691" t="str">
        <f aca="false">IF(基本情報入力シート!AA153="","",基本情報入力シート!AA153)</f>
        <v/>
      </c>
      <c r="S110" s="700"/>
      <c r="T110" s="701"/>
      <c r="U110" s="668" t="e">
        <f aca="false">IFERROR(VLOOKUP(P110,))</f>
        <v>#N/A</v>
      </c>
      <c r="V110" s="702"/>
      <c r="W110" s="669" t="s">
        <v>98</v>
      </c>
      <c r="X110" s="703"/>
      <c r="Y110" s="671" t="s">
        <v>129</v>
      </c>
      <c r="Z110" s="703"/>
      <c r="AA110" s="671" t="s">
        <v>375</v>
      </c>
      <c r="AB110" s="703"/>
      <c r="AC110" s="671" t="s">
        <v>129</v>
      </c>
      <c r="AD110" s="703"/>
      <c r="AE110" s="671" t="s">
        <v>130</v>
      </c>
      <c r="AF110" s="674" t="s">
        <v>141</v>
      </c>
      <c r="AG110" s="675" t="str">
        <f aca="false">IF(X110&gt;=1,(AB110*12+AD110)-(X110*12+Z110)+1,"")</f>
        <v/>
      </c>
      <c r="AH110" s="704" t="s">
        <v>376</v>
      </c>
      <c r="AI110" s="705" t="str">
        <f aca="false">IFERROR(ROUNDDOWN(ROUND(Q110*U110,0)*R110,0)*AG110,"")</f>
        <v/>
      </c>
      <c r="AJ110" s="4"/>
      <c r="AK110" s="696" t="str">
        <f aca="false">IFERROR(IF(AND(T110="特定加算Ⅰ",OR(V110="",V110="-",V110="いずれも取得していない")),"☓","○"),"")</f>
        <v>○</v>
      </c>
      <c r="AL110" s="697" t="str">
        <f aca="false">IFERROR(IF(AND(T110="特定加算Ⅰ",OR(V110="",V110="-",V110="いずれも取得していない")),"！特定加算Ⅰが選択されています。該当する介護福祉士配置等要件を選択してください。",""),"")</f>
        <v/>
      </c>
      <c r="AM110" s="698"/>
      <c r="AN110" s="698"/>
      <c r="AO110" s="698"/>
      <c r="AP110" s="698"/>
      <c r="AQ110" s="698"/>
      <c r="AR110" s="698"/>
      <c r="AS110" s="698"/>
      <c r="AT110" s="698"/>
      <c r="AU110" s="699"/>
    </row>
    <row r="111" customFormat="false" ht="10.5" hidden="false" customHeight="true" outlineLevel="0" collapsed="false"/>
    <row r="112" customFormat="false" ht="20.25" hidden="false" customHeight="true" outlineLevel="0" collapsed="false"/>
    <row r="113" customFormat="false" ht="20.25" hidden="false" customHeight="true" outlineLevel="0" collapsed="false"/>
    <row r="114" customFormat="false" ht="21" hidden="false" customHeight="true" outlineLevel="0" collapsed="false"/>
  </sheetData>
  <sheetProtection sheet="true" objects="true" scenarios="true" formatCells="false" formatColumns="false" formatRows="false" sort="false" autoFilter="false"/>
  <autoFilter ref="L10:AI10"/>
  <mergeCells count="116">
    <mergeCell ref="A3:C3"/>
    <mergeCell ref="D3:O3"/>
    <mergeCell ref="A7:A9"/>
    <mergeCell ref="B7:K9"/>
    <mergeCell ref="L7:L9"/>
    <mergeCell ref="M7:N8"/>
    <mergeCell ref="O7:O9"/>
    <mergeCell ref="P7:P9"/>
    <mergeCell ref="Q7:Q9"/>
    <mergeCell ref="R7:R9"/>
    <mergeCell ref="S8:S9"/>
    <mergeCell ref="T8:T9"/>
    <mergeCell ref="U8:U9"/>
    <mergeCell ref="V8:V9"/>
    <mergeCell ref="W8:AH9"/>
    <mergeCell ref="AI8:AI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X11:X110 Z11:Z110 AB11:AB110 AD11:AD110" type="none">
      <formula1>0</formula1>
      <formula2>0</formula2>
    </dataValidation>
    <dataValidation allowBlank="true" operator="between" showDropDown="false" showErrorMessage="true" showInputMessage="true" sqref="T11:T110" type="list">
      <formula1>"特定加算Ⅰ,特定加算Ⅱ"</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true"/>
  </sheetPr>
  <dimension ref="A1:AG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A6" activeCellId="0" sqref="A6"/>
    </sheetView>
  </sheetViews>
  <sheetFormatPr defaultRowHeight="13.2" outlineLevelRow="0" outlineLevelCol="0"/>
  <cols>
    <col collapsed="false" customWidth="true" hidden="false" outlineLevel="0" max="1" min="1" style="0" width="5.66"/>
    <col collapsed="false" customWidth="true" hidden="false" outlineLevel="0" max="11" min="2" style="0" width="2.66"/>
    <col collapsed="false" customWidth="true" hidden="false" outlineLevel="0" max="12" min="12" style="0" width="21.01"/>
    <col collapsed="false" customWidth="true" hidden="false" outlineLevel="0" max="13" min="13" style="0" width="11.77"/>
    <col collapsed="false" customWidth="true" hidden="false" outlineLevel="0" max="14" min="14" style="0" width="15.89"/>
    <col collapsed="false" customWidth="true" hidden="false" outlineLevel="0" max="15" min="15" style="0" width="31.21"/>
    <col collapsed="false" customWidth="true" hidden="false" outlineLevel="0" max="16" min="16" style="0" width="31.33"/>
    <col collapsed="false" customWidth="true" hidden="false" outlineLevel="0" max="17" min="17" style="0" width="11.66"/>
    <col collapsed="false" customWidth="true" hidden="false" outlineLevel="0" max="18" min="18" style="0" width="9.66"/>
    <col collapsed="false" customWidth="true" hidden="false" outlineLevel="0" max="19" min="19" style="0" width="13.66"/>
    <col collapsed="false" customWidth="true" hidden="false" outlineLevel="0" max="20" min="20" style="0" width="6.78"/>
    <col collapsed="false" customWidth="true" hidden="false" outlineLevel="0" max="21" min="21" style="0" width="4.78"/>
    <col collapsed="false" customWidth="true" hidden="false" outlineLevel="0" max="22" min="22" style="0" width="3.66"/>
    <col collapsed="false" customWidth="true" hidden="false" outlineLevel="0" max="23" min="23" style="0" width="3.11"/>
    <col collapsed="false" customWidth="true" hidden="false" outlineLevel="0" max="24" min="24" style="0" width="3.66"/>
    <col collapsed="false" customWidth="true" hidden="false" outlineLevel="0" max="25" min="25" style="0" width="8"/>
    <col collapsed="false" customWidth="true" hidden="false" outlineLevel="0" max="26" min="26" style="0" width="3.66"/>
    <col collapsed="false" customWidth="true" hidden="false" outlineLevel="0" max="27" min="27" style="0" width="3.11"/>
    <col collapsed="false" customWidth="true" hidden="false" outlineLevel="0" max="28" min="28" style="0" width="3.66"/>
    <col collapsed="false" customWidth="true" hidden="false" outlineLevel="0" max="29" min="29" style="0" width="3.11"/>
    <col collapsed="false" customWidth="true" hidden="false" outlineLevel="0" max="30" min="30" style="0" width="2.44"/>
    <col collapsed="false" customWidth="true" hidden="false" outlineLevel="0" max="31" min="31" style="0" width="3.45"/>
    <col collapsed="false" customWidth="true" hidden="false" outlineLevel="0" max="32" min="32" style="0" width="5.88"/>
    <col collapsed="false" customWidth="true" hidden="false" outlineLevel="0" max="33" min="33" style="0" width="16.33"/>
    <col collapsed="false" customWidth="true" hidden="false" outlineLevel="0" max="34" min="34" style="0" width="7.77"/>
    <col collapsed="false" customWidth="true" hidden="false" outlineLevel="0" max="35" min="35" style="0" width="2.22"/>
    <col collapsed="false" customWidth="true" hidden="false" outlineLevel="0" max="1025" min="36" style="0" width="2.44"/>
  </cols>
  <sheetData>
    <row r="1" customFormat="false" ht="21" hidden="false" customHeight="true" outlineLevel="0" collapsed="false">
      <c r="A1" s="74" t="s">
        <v>395</v>
      </c>
      <c r="B1" s="4"/>
      <c r="C1" s="4"/>
      <c r="D1" s="4"/>
      <c r="E1" s="4"/>
      <c r="F1" s="4"/>
      <c r="G1" s="74" t="s">
        <v>396</v>
      </c>
      <c r="M1" s="706"/>
      <c r="Q1" s="707"/>
      <c r="R1" s="707"/>
      <c r="S1" s="707"/>
      <c r="T1" s="707"/>
      <c r="U1" s="707"/>
      <c r="V1" s="707"/>
      <c r="W1" s="707"/>
      <c r="X1" s="707"/>
      <c r="Y1" s="707"/>
      <c r="Z1" s="707"/>
      <c r="AA1" s="707"/>
      <c r="AB1" s="707"/>
      <c r="AC1" s="707"/>
      <c r="AD1" s="707"/>
      <c r="AE1" s="707"/>
      <c r="AF1" s="707"/>
      <c r="AG1" s="707"/>
    </row>
    <row r="2" customFormat="false" ht="21" hidden="false" customHeight="true" outlineLevel="0" collapsed="false">
      <c r="B2" s="706"/>
      <c r="C2" s="706"/>
      <c r="D2" s="706"/>
      <c r="E2" s="706"/>
      <c r="F2" s="706"/>
      <c r="G2" s="706"/>
      <c r="H2" s="706"/>
      <c r="I2" s="706"/>
      <c r="J2" s="706"/>
      <c r="K2" s="706"/>
      <c r="L2" s="706"/>
      <c r="M2" s="706"/>
      <c r="N2" s="706"/>
      <c r="O2" s="706"/>
    </row>
    <row r="3" customFormat="false" ht="27" hidden="false" customHeight="true" outlineLevel="0" collapsed="false">
      <c r="A3" s="708" t="s">
        <v>12</v>
      </c>
      <c r="B3" s="708"/>
      <c r="C3" s="708"/>
      <c r="D3" s="709" t="str">
        <f aca="false">IF(基本情報入力シート!M38="","",基本情報入力シート!M38)</f>
        <v>○○ケアサービス</v>
      </c>
      <c r="E3" s="709"/>
      <c r="F3" s="709"/>
      <c r="G3" s="709"/>
      <c r="H3" s="709"/>
      <c r="I3" s="709"/>
      <c r="J3" s="709"/>
      <c r="K3" s="709"/>
      <c r="L3" s="709"/>
      <c r="M3" s="709"/>
      <c r="N3" s="709"/>
      <c r="O3" s="709"/>
    </row>
    <row r="4" customFormat="false" ht="21" hidden="false" customHeight="true" outlineLevel="0" collapsed="false">
      <c r="A4" s="710"/>
      <c r="B4" s="710"/>
      <c r="C4" s="710"/>
      <c r="D4" s="711"/>
      <c r="E4" s="711"/>
      <c r="F4" s="711"/>
      <c r="G4" s="711"/>
      <c r="H4" s="711"/>
      <c r="I4" s="711"/>
      <c r="J4" s="711"/>
      <c r="K4" s="711"/>
      <c r="L4" s="711"/>
      <c r="M4" s="711"/>
      <c r="N4" s="711"/>
      <c r="O4" s="711"/>
    </row>
    <row r="5" customFormat="false" ht="27.75" hidden="false" customHeight="true" outlineLevel="0" collapsed="false">
      <c r="A5" s="614" t="s">
        <v>397</v>
      </c>
      <c r="B5" s="614"/>
      <c r="C5" s="614"/>
      <c r="D5" s="614"/>
      <c r="E5" s="614"/>
      <c r="F5" s="614"/>
      <c r="G5" s="614"/>
      <c r="H5" s="614"/>
      <c r="I5" s="614"/>
      <c r="J5" s="614"/>
      <c r="K5" s="614"/>
      <c r="L5" s="614"/>
      <c r="M5" s="614"/>
      <c r="N5" s="614"/>
      <c r="O5" s="712" t="n">
        <f aca="false">IF(SUM(AG11:AG110)=0,"",SUM(AG11:AG110))</f>
        <v>6751200</v>
      </c>
    </row>
    <row r="6" customFormat="false" ht="21" hidden="false" customHeight="true" outlineLevel="0" collapsed="false">
      <c r="Q6" s="713"/>
      <c r="R6" s="713"/>
      <c r="S6" s="4"/>
      <c r="AG6" s="714"/>
    </row>
    <row r="7" customFormat="false" ht="18" hidden="false" customHeight="true" outlineLevel="0" collapsed="false">
      <c r="A7" s="715"/>
      <c r="B7" s="716" t="s">
        <v>41</v>
      </c>
      <c r="C7" s="716"/>
      <c r="D7" s="716"/>
      <c r="E7" s="716"/>
      <c r="F7" s="716"/>
      <c r="G7" s="716"/>
      <c r="H7" s="716"/>
      <c r="I7" s="716"/>
      <c r="J7" s="716"/>
      <c r="K7" s="716"/>
      <c r="L7" s="716" t="s">
        <v>42</v>
      </c>
      <c r="M7" s="717" t="s">
        <v>43</v>
      </c>
      <c r="N7" s="717"/>
      <c r="O7" s="718" t="s">
        <v>44</v>
      </c>
      <c r="P7" s="719" t="s">
        <v>45</v>
      </c>
      <c r="Q7" s="720" t="s">
        <v>366</v>
      </c>
      <c r="R7" s="721" t="s">
        <v>367</v>
      </c>
      <c r="S7" s="722" t="s">
        <v>109</v>
      </c>
      <c r="T7" s="722"/>
      <c r="U7" s="722"/>
      <c r="V7" s="722"/>
      <c r="W7" s="722"/>
      <c r="X7" s="722"/>
      <c r="Y7" s="722"/>
      <c r="Z7" s="722"/>
      <c r="AA7" s="722"/>
      <c r="AB7" s="722"/>
      <c r="AC7" s="722"/>
      <c r="AD7" s="722"/>
      <c r="AE7" s="722"/>
      <c r="AF7" s="722"/>
      <c r="AG7" s="722"/>
    </row>
    <row r="8" customFormat="false" ht="21.75" hidden="false" customHeight="true" outlineLevel="0" collapsed="false">
      <c r="A8" s="715"/>
      <c r="B8" s="716"/>
      <c r="C8" s="716"/>
      <c r="D8" s="716"/>
      <c r="E8" s="716"/>
      <c r="F8" s="716"/>
      <c r="G8" s="716"/>
      <c r="H8" s="716"/>
      <c r="I8" s="716"/>
      <c r="J8" s="716"/>
      <c r="K8" s="716"/>
      <c r="L8" s="716"/>
      <c r="M8" s="717"/>
      <c r="N8" s="717"/>
      <c r="O8" s="718"/>
      <c r="P8" s="719"/>
      <c r="Q8" s="720"/>
      <c r="R8" s="721"/>
      <c r="S8" s="723" t="s">
        <v>383</v>
      </c>
      <c r="T8" s="633" t="s">
        <v>398</v>
      </c>
      <c r="U8" s="724" t="s">
        <v>399</v>
      </c>
      <c r="V8" s="724"/>
      <c r="W8" s="724"/>
      <c r="X8" s="724"/>
      <c r="Y8" s="724"/>
      <c r="Z8" s="724"/>
      <c r="AA8" s="724"/>
      <c r="AB8" s="724"/>
      <c r="AC8" s="724"/>
      <c r="AD8" s="724"/>
      <c r="AE8" s="724"/>
      <c r="AF8" s="724"/>
      <c r="AG8" s="625" t="s">
        <v>400</v>
      </c>
    </row>
    <row r="9" customFormat="false" ht="105.75" hidden="false" customHeight="true" outlineLevel="0" collapsed="false">
      <c r="A9" s="715"/>
      <c r="B9" s="716"/>
      <c r="C9" s="716"/>
      <c r="D9" s="716"/>
      <c r="E9" s="716"/>
      <c r="F9" s="716"/>
      <c r="G9" s="716"/>
      <c r="H9" s="716"/>
      <c r="I9" s="716"/>
      <c r="J9" s="716"/>
      <c r="K9" s="716"/>
      <c r="L9" s="716"/>
      <c r="M9" s="725" t="s">
        <v>48</v>
      </c>
      <c r="N9" s="725" t="s">
        <v>49</v>
      </c>
      <c r="O9" s="718"/>
      <c r="P9" s="719"/>
      <c r="Q9" s="720"/>
      <c r="R9" s="721"/>
      <c r="S9" s="723"/>
      <c r="T9" s="633"/>
      <c r="U9" s="724"/>
      <c r="V9" s="724"/>
      <c r="W9" s="724"/>
      <c r="X9" s="724"/>
      <c r="Y9" s="724"/>
      <c r="Z9" s="724"/>
      <c r="AA9" s="724"/>
      <c r="AB9" s="724"/>
      <c r="AC9" s="724"/>
      <c r="AD9" s="724"/>
      <c r="AE9" s="724"/>
      <c r="AF9" s="724"/>
      <c r="AG9" s="625"/>
    </row>
    <row r="10" customFormat="false" ht="14.4" hidden="false" customHeight="false" outlineLevel="0" collapsed="false">
      <c r="A10" s="726"/>
      <c r="B10" s="727"/>
      <c r="C10" s="728"/>
      <c r="D10" s="728"/>
      <c r="E10" s="728"/>
      <c r="F10" s="728"/>
      <c r="G10" s="728"/>
      <c r="H10" s="728"/>
      <c r="I10" s="728"/>
      <c r="J10" s="728"/>
      <c r="K10" s="729"/>
      <c r="L10" s="730"/>
      <c r="M10" s="730"/>
      <c r="N10" s="730"/>
      <c r="O10" s="731"/>
      <c r="P10" s="732"/>
      <c r="Q10" s="733"/>
      <c r="R10" s="734"/>
      <c r="S10" s="631"/>
      <c r="T10" s="735"/>
      <c r="U10" s="736"/>
      <c r="V10" s="736"/>
      <c r="W10" s="736"/>
      <c r="X10" s="736"/>
      <c r="Y10" s="736"/>
      <c r="Z10" s="736"/>
      <c r="AA10" s="736"/>
      <c r="AB10" s="736"/>
      <c r="AC10" s="736"/>
      <c r="AD10" s="736"/>
      <c r="AE10" s="736"/>
      <c r="AF10" s="736"/>
      <c r="AG10" s="737"/>
    </row>
    <row r="11" customFormat="false" ht="36.75" hidden="false" customHeight="true" outlineLevel="0" collapsed="false">
      <c r="A11" s="738" t="n">
        <v>1</v>
      </c>
      <c r="B11" s="739" t="str">
        <f aca="false">IF(基本情報入力シート!C54="","",基本情報入力シート!C54)</f>
        <v>1334567890</v>
      </c>
      <c r="C11" s="739"/>
      <c r="D11" s="739"/>
      <c r="E11" s="739"/>
      <c r="F11" s="739"/>
      <c r="G11" s="739"/>
      <c r="H11" s="739"/>
      <c r="I11" s="739"/>
      <c r="J11" s="739"/>
      <c r="K11" s="739"/>
      <c r="L11" s="738" t="str">
        <f aca="false">IF(基本情報入力シート!M54="","",基本情報入力シート!M54)</f>
        <v>東京都</v>
      </c>
      <c r="M11" s="738" t="str">
        <f aca="false">IF(基本情報入力シート!R54="","",基本情報入力シート!R54)</f>
        <v>東京都</v>
      </c>
      <c r="N11" s="738" t="str">
        <f aca="false">IF(基本情報入力シート!W54="","",基本情報入力シート!W54)</f>
        <v>千代田区</v>
      </c>
      <c r="O11" s="738" t="str">
        <f aca="false">IF(基本情報入力シート!X54="","",基本情報入力シート!X54)</f>
        <v>介護保険事業所名称０１</v>
      </c>
      <c r="P11" s="740" t="str">
        <f aca="false">IF(基本情報入力シート!Y54="","",基本情報入力シート!Y54)</f>
        <v>訪問介護</v>
      </c>
      <c r="Q11" s="690" t="n">
        <f aca="false">IF(基本情報入力シート!Z54="","",基本情報入力シート!Z54)</f>
        <v>225000</v>
      </c>
      <c r="R11" s="741" t="n">
        <f aca="false">IF(基本情報入力シート!AA54="","",基本情報入力シート!AA54)</f>
        <v>11.4</v>
      </c>
      <c r="S11" s="742" t="s">
        <v>373</v>
      </c>
      <c r="T11" s="743" t="e">
        <f aca="false">IFERROR(VLOOKUP(P11,))</f>
        <v>#N/A</v>
      </c>
      <c r="U11" s="744" t="s">
        <v>98</v>
      </c>
      <c r="V11" s="745" t="n">
        <v>5</v>
      </c>
      <c r="W11" s="746" t="s">
        <v>129</v>
      </c>
      <c r="X11" s="745" t="n">
        <v>4</v>
      </c>
      <c r="Y11" s="744" t="s">
        <v>375</v>
      </c>
      <c r="Z11" s="745" t="n">
        <v>6</v>
      </c>
      <c r="AA11" s="744" t="s">
        <v>129</v>
      </c>
      <c r="AB11" s="745" t="n">
        <v>3</v>
      </c>
      <c r="AC11" s="744" t="s">
        <v>130</v>
      </c>
      <c r="AD11" s="165" t="s">
        <v>141</v>
      </c>
      <c r="AE11" s="747" t="n">
        <f aca="false">IF(V11&gt;=1,(Z11*12+AB11)-(V11*12+X11)+1,"")</f>
        <v>12</v>
      </c>
      <c r="AF11" s="165" t="s">
        <v>376</v>
      </c>
      <c r="AG11" s="748" t="n">
        <f aca="false">IFERROR(ROUNDDOWN(ROUND(Q11*T11,0)*R11,0)*AE11,"")</f>
        <v>738720</v>
      </c>
    </row>
    <row r="12" customFormat="false" ht="36.75" hidden="false" customHeight="true" outlineLevel="0" collapsed="false">
      <c r="A12" s="738" t="n">
        <f aca="false">A11+1</f>
        <v>2</v>
      </c>
      <c r="B12" s="739" t="n">
        <f aca="false">IF(基本情報入力シート!C55="","",基本情報入力シート!C55)</f>
        <v>1334567890</v>
      </c>
      <c r="C12" s="739"/>
      <c r="D12" s="739"/>
      <c r="E12" s="739"/>
      <c r="F12" s="739"/>
      <c r="G12" s="739"/>
      <c r="H12" s="739"/>
      <c r="I12" s="739"/>
      <c r="J12" s="739"/>
      <c r="K12" s="739"/>
      <c r="L12" s="738" t="str">
        <f aca="false">IF(基本情報入力シート!M55="","",基本情報入力シート!M55)</f>
        <v>千代田区・中央区・港区</v>
      </c>
      <c r="M12" s="738" t="str">
        <f aca="false">IF(基本情報入力シート!R55="","",基本情報入力シート!R55)</f>
        <v>東京都</v>
      </c>
      <c r="N12" s="738" t="str">
        <f aca="false">IF(基本情報入力シート!W55="","",基本情報入力シート!W55)</f>
        <v>千代田区</v>
      </c>
      <c r="O12" s="738" t="str">
        <f aca="false">IF(基本情報入力シート!X55="","",基本情報入力シート!X55)</f>
        <v>介護保険事業所名称０１</v>
      </c>
      <c r="P12" s="740" t="str">
        <f aca="false">IF(基本情報入力シート!Y55="","",基本情報入力シート!Y55)</f>
        <v>訪問型サービス（総合事業）</v>
      </c>
      <c r="Q12" s="690" t="n">
        <f aca="false">IF(基本情報入力シート!Z55="","",基本情報入力シート!Z55)</f>
        <v>95000</v>
      </c>
      <c r="R12" s="741" t="n">
        <f aca="false">IF(基本情報入力シート!AA55="","",基本情報入力シート!AA55)</f>
        <v>11.4</v>
      </c>
      <c r="S12" s="742" t="s">
        <v>373</v>
      </c>
      <c r="T12" s="743" t="e">
        <f aca="false">IFERROR(VLOOKUP(P12,))</f>
        <v>#N/A</v>
      </c>
      <c r="U12" s="744" t="s">
        <v>98</v>
      </c>
      <c r="V12" s="745" t="n">
        <v>5</v>
      </c>
      <c r="W12" s="746" t="s">
        <v>129</v>
      </c>
      <c r="X12" s="745" t="n">
        <v>4</v>
      </c>
      <c r="Y12" s="744" t="s">
        <v>375</v>
      </c>
      <c r="Z12" s="745" t="n">
        <v>6</v>
      </c>
      <c r="AA12" s="744" t="s">
        <v>129</v>
      </c>
      <c r="AB12" s="745" t="n">
        <v>3</v>
      </c>
      <c r="AC12" s="744" t="s">
        <v>130</v>
      </c>
      <c r="AD12" s="165" t="s">
        <v>141</v>
      </c>
      <c r="AE12" s="747" t="n">
        <f aca="false">IF(V12&gt;=1,(Z12*12+AB12)-(V12*12+X12)+1,"")</f>
        <v>12</v>
      </c>
      <c r="AF12" s="165" t="s">
        <v>376</v>
      </c>
      <c r="AG12" s="748" t="str">
        <f aca="false">IFERROR(ROUNDDOWN(ROUND(Q12*T12,0)*R12,0)*AE12,"")</f>
        <v/>
      </c>
    </row>
    <row r="13" customFormat="false" ht="36.75" hidden="false" customHeight="true" outlineLevel="0" collapsed="false">
      <c r="A13" s="738" t="n">
        <f aca="false">A12+1</f>
        <v>3</v>
      </c>
      <c r="B13" s="739" t="n">
        <f aca="false">IF(基本情報入力シート!C56="","",基本情報入力シート!C56)</f>
        <v>1334567891</v>
      </c>
      <c r="C13" s="739"/>
      <c r="D13" s="739"/>
      <c r="E13" s="739"/>
      <c r="F13" s="739"/>
      <c r="G13" s="739"/>
      <c r="H13" s="739"/>
      <c r="I13" s="739"/>
      <c r="J13" s="739"/>
      <c r="K13" s="739"/>
      <c r="L13" s="738" t="str">
        <f aca="false">IF(基本情報入力シート!M56="","",基本情報入力シート!M56)</f>
        <v>東京都</v>
      </c>
      <c r="M13" s="738" t="str">
        <f aca="false">IF(基本情報入力シート!R56="","",基本情報入力シート!R56)</f>
        <v>東京都</v>
      </c>
      <c r="N13" s="738" t="str">
        <f aca="false">IF(基本情報入力シート!W56="","",基本情報入力シート!W56)</f>
        <v>豊島区</v>
      </c>
      <c r="O13" s="738" t="str">
        <f aca="false">IF(基本情報入力シート!X56="","",基本情報入力シート!X56)</f>
        <v>介護保険事業所名称０２</v>
      </c>
      <c r="P13" s="740" t="str">
        <f aca="false">IF(基本情報入力シート!Y56="","",基本情報入力シート!Y56)</f>
        <v>通所介護</v>
      </c>
      <c r="Q13" s="690" t="n">
        <f aca="false">IF(基本情報入力シート!Z56="","",基本情報入力シート!Z56)</f>
        <v>385000</v>
      </c>
      <c r="R13" s="741" t="n">
        <f aca="false">IF(基本情報入力シート!AA56="","",基本情報入力シート!AA56)</f>
        <v>10.9</v>
      </c>
      <c r="S13" s="742"/>
      <c r="T13" s="743" t="e">
        <f aca="false">IFERROR(VLOOKUP(P13,))</f>
        <v>#N/A</v>
      </c>
      <c r="U13" s="744" t="s">
        <v>98</v>
      </c>
      <c r="V13" s="745"/>
      <c r="W13" s="746" t="s">
        <v>129</v>
      </c>
      <c r="X13" s="745"/>
      <c r="Y13" s="744" t="s">
        <v>375</v>
      </c>
      <c r="Z13" s="745"/>
      <c r="AA13" s="744" t="s">
        <v>129</v>
      </c>
      <c r="AB13" s="745"/>
      <c r="AC13" s="744" t="s">
        <v>130</v>
      </c>
      <c r="AD13" s="165" t="s">
        <v>141</v>
      </c>
      <c r="AE13" s="747" t="str">
        <f aca="false">IF(V13&gt;=1,(Z13*12+AB13)-(V13*12+X13)+1,"")</f>
        <v/>
      </c>
      <c r="AF13" s="165" t="s">
        <v>376</v>
      </c>
      <c r="AG13" s="748" t="str">
        <f aca="false">IFERROR(ROUNDDOWN(ROUND(Q13*T13,0)*R13,0)*AE13,"")</f>
        <v/>
      </c>
    </row>
    <row r="14" customFormat="false" ht="36.75" hidden="false" customHeight="true" outlineLevel="0" collapsed="false">
      <c r="A14" s="738" t="n">
        <f aca="false">A13+1</f>
        <v>4</v>
      </c>
      <c r="B14" s="739" t="n">
        <f aca="false">IF(基本情報入力シート!C57="","",基本情報入力シート!C57)</f>
        <v>1334567892</v>
      </c>
      <c r="C14" s="739"/>
      <c r="D14" s="739"/>
      <c r="E14" s="739"/>
      <c r="F14" s="739"/>
      <c r="G14" s="739"/>
      <c r="H14" s="739"/>
      <c r="I14" s="739"/>
      <c r="J14" s="739"/>
      <c r="K14" s="739"/>
      <c r="L14" s="738" t="str">
        <f aca="false">IF(基本情報入力シート!M57="","",基本情報入力シート!M57)</f>
        <v>横浜市</v>
      </c>
      <c r="M14" s="738" t="str">
        <f aca="false">IF(基本情報入力シート!R57="","",基本情報入力シート!R57)</f>
        <v>神奈川県</v>
      </c>
      <c r="N14" s="738" t="str">
        <f aca="false">IF(基本情報入力シート!W57="","",基本情報入力シート!W57)</f>
        <v>横浜市</v>
      </c>
      <c r="O14" s="738" t="str">
        <f aca="false">IF(基本情報入力シート!X57="","",基本情報入力シート!X57)</f>
        <v>介護保険事業所名称０３</v>
      </c>
      <c r="P14" s="740" t="str">
        <f aca="false">IF(基本情報入力シート!Y57="","",基本情報入力シート!Y57)</f>
        <v>（介護予防）小規模多機能型居宅介護</v>
      </c>
      <c r="Q14" s="690" t="n">
        <f aca="false">IF(基本情報入力シート!Z57="","",基本情報入力シート!Z57)</f>
        <v>425000</v>
      </c>
      <c r="R14" s="741" t="n">
        <f aca="false">IF(基本情報入力シート!AA57="","",基本情報入力シート!AA57)</f>
        <v>10.88</v>
      </c>
      <c r="S14" s="742" t="s">
        <v>389</v>
      </c>
      <c r="T14" s="743" t="e">
        <f aca="false">IFERROR(VLOOKUP(P14,))</f>
        <v>#N/A</v>
      </c>
      <c r="U14" s="744" t="s">
        <v>98</v>
      </c>
      <c r="V14" s="745" t="n">
        <v>5</v>
      </c>
      <c r="W14" s="746" t="s">
        <v>129</v>
      </c>
      <c r="X14" s="745" t="n">
        <v>4</v>
      </c>
      <c r="Y14" s="744" t="s">
        <v>375</v>
      </c>
      <c r="Z14" s="745" t="n">
        <v>6</v>
      </c>
      <c r="AA14" s="744" t="s">
        <v>129</v>
      </c>
      <c r="AB14" s="745" t="n">
        <v>3</v>
      </c>
      <c r="AC14" s="744" t="s">
        <v>130</v>
      </c>
      <c r="AD14" s="165" t="s">
        <v>141</v>
      </c>
      <c r="AE14" s="747" t="n">
        <f aca="false">IF(V14&gt;=1,(Z14*12+AB14)-(V14*12+X14)+1,"")</f>
        <v>12</v>
      </c>
      <c r="AF14" s="165" t="s">
        <v>376</v>
      </c>
      <c r="AG14" s="748" t="str">
        <f aca="false">IFERROR(ROUNDDOWN(ROUND(Q14*T14,0)*R14,0)*AE14,"")</f>
        <v/>
      </c>
    </row>
    <row r="15" customFormat="false" ht="36.75" hidden="false" customHeight="true" outlineLevel="0" collapsed="false">
      <c r="A15" s="738" t="n">
        <f aca="false">A14+1</f>
        <v>5</v>
      </c>
      <c r="B15" s="739" t="n">
        <f aca="false">IF(基本情報入力シート!C58="","",基本情報入力シート!C58)</f>
        <v>1334567893</v>
      </c>
      <c r="C15" s="739"/>
      <c r="D15" s="739"/>
      <c r="E15" s="739"/>
      <c r="F15" s="739"/>
      <c r="G15" s="739"/>
      <c r="H15" s="739"/>
      <c r="I15" s="739"/>
      <c r="J15" s="739"/>
      <c r="K15" s="739"/>
      <c r="L15" s="738" t="str">
        <f aca="false">IF(基本情報入力シート!M58="","",基本情報入力シート!M58)</f>
        <v>千葉県</v>
      </c>
      <c r="M15" s="738" t="str">
        <f aca="false">IF(基本情報入力シート!R58="","",基本情報入力シート!R58)</f>
        <v>千葉県</v>
      </c>
      <c r="N15" s="738" t="str">
        <f aca="false">IF(基本情報入力シート!W58="","",基本情報入力シート!W58)</f>
        <v>千葉市</v>
      </c>
      <c r="O15" s="738" t="str">
        <f aca="false">IF(基本情報入力シート!X58="","",基本情報入力シート!X58)</f>
        <v>介護保険事業所名称０４</v>
      </c>
      <c r="P15" s="740" t="str">
        <f aca="false">IF(基本情報入力シート!Y58="","",基本情報入力シート!Y58)</f>
        <v>介護老人福祉施設</v>
      </c>
      <c r="Q15" s="690" t="n">
        <f aca="false">IF(基本情報入力シート!Z58="","",基本情報入力シート!Z58)</f>
        <v>2135000</v>
      </c>
      <c r="R15" s="741" t="n">
        <f aca="false">IF(基本情報入力シート!AA58="","",基本情報入力シート!AA58)</f>
        <v>10.68</v>
      </c>
      <c r="S15" s="742" t="s">
        <v>373</v>
      </c>
      <c r="T15" s="743" t="e">
        <f aca="false">IFERROR(VLOOKUP(P15,))</f>
        <v>#N/A</v>
      </c>
      <c r="U15" s="744" t="s">
        <v>98</v>
      </c>
      <c r="V15" s="745" t="n">
        <v>5</v>
      </c>
      <c r="W15" s="746" t="s">
        <v>129</v>
      </c>
      <c r="X15" s="745" t="n">
        <v>4</v>
      </c>
      <c r="Y15" s="744" t="s">
        <v>375</v>
      </c>
      <c r="Z15" s="745" t="n">
        <v>6</v>
      </c>
      <c r="AA15" s="744" t="s">
        <v>129</v>
      </c>
      <c r="AB15" s="745" t="n">
        <v>3</v>
      </c>
      <c r="AC15" s="744" t="s">
        <v>130</v>
      </c>
      <c r="AD15" s="165" t="s">
        <v>141</v>
      </c>
      <c r="AE15" s="747" t="n">
        <f aca="false">IF(V15&gt;=1,(Z15*12+AB15)-(V15*12+X15)+1,"")</f>
        <v>12</v>
      </c>
      <c r="AF15" s="165" t="s">
        <v>376</v>
      </c>
      <c r="AG15" s="748" t="str">
        <f aca="false">IFERROR(ROUNDDOWN(ROUND(Q15*T15,0)*R15,0)*AE15,"")</f>
        <v/>
      </c>
    </row>
    <row r="16" customFormat="false" ht="36.75" hidden="false" customHeight="true" outlineLevel="0" collapsed="false">
      <c r="A16" s="738" t="n">
        <f aca="false">A15+1</f>
        <v>6</v>
      </c>
      <c r="B16" s="739" t="n">
        <f aca="false">IF(基本情報入力シート!C59="","",基本情報入力シート!C59)</f>
        <v>1334567893</v>
      </c>
      <c r="C16" s="739"/>
      <c r="D16" s="739"/>
      <c r="E16" s="739"/>
      <c r="F16" s="739"/>
      <c r="G16" s="739"/>
      <c r="H16" s="739"/>
      <c r="I16" s="739"/>
      <c r="J16" s="739"/>
      <c r="K16" s="739"/>
      <c r="L16" s="738" t="str">
        <f aca="false">IF(基本情報入力シート!M59="","",基本情報入力シート!M59)</f>
        <v>千葉県</v>
      </c>
      <c r="M16" s="738" t="str">
        <f aca="false">IF(基本情報入力シート!R59="","",基本情報入力シート!R59)</f>
        <v>千葉県</v>
      </c>
      <c r="N16" s="738" t="str">
        <f aca="false">IF(基本情報入力シート!W59="","",基本情報入力シート!W59)</f>
        <v>千葉市</v>
      </c>
      <c r="O16" s="738" t="str">
        <f aca="false">IF(基本情報入力シート!X59="","",基本情報入力シート!X59)</f>
        <v>介護保険事業所名称０４</v>
      </c>
      <c r="P16" s="740" t="str">
        <f aca="false">IF(基本情報入力シート!Y59="","",基本情報入力シート!Y59)</f>
        <v>（介護予防）短期入所生活介護</v>
      </c>
      <c r="Q16" s="690" t="n">
        <f aca="false">IF(基本情報入力シート!Z59="","",基本情報入力シート!Z59)</f>
        <v>185000</v>
      </c>
      <c r="R16" s="741" t="n">
        <f aca="false">IF(基本情報入力シート!AA59="","",基本情報入力シート!AA59)</f>
        <v>10.68</v>
      </c>
      <c r="S16" s="742" t="s">
        <v>373</v>
      </c>
      <c r="T16" s="743" t="e">
        <f aca="false">IFERROR(VLOOKUP(P16,))</f>
        <v>#N/A</v>
      </c>
      <c r="U16" s="744" t="s">
        <v>98</v>
      </c>
      <c r="V16" s="745" t="n">
        <v>5</v>
      </c>
      <c r="W16" s="746" t="s">
        <v>129</v>
      </c>
      <c r="X16" s="745" t="n">
        <v>4</v>
      </c>
      <c r="Y16" s="744" t="s">
        <v>375</v>
      </c>
      <c r="Z16" s="745" t="n">
        <v>6</v>
      </c>
      <c r="AA16" s="744" t="s">
        <v>129</v>
      </c>
      <c r="AB16" s="745" t="n">
        <v>3</v>
      </c>
      <c r="AC16" s="744" t="s">
        <v>130</v>
      </c>
      <c r="AD16" s="165" t="s">
        <v>141</v>
      </c>
      <c r="AE16" s="747" t="n">
        <f aca="false">IF(V16&gt;=1,(Z16*12+AB16)-(V16*12+X16)+1,"")</f>
        <v>12</v>
      </c>
      <c r="AF16" s="165" t="s">
        <v>376</v>
      </c>
      <c r="AG16" s="748" t="str">
        <f aca="false">IFERROR(ROUNDDOWN(ROUND(Q16*T16,0)*R16,0)*AE16,"")</f>
        <v/>
      </c>
    </row>
    <row r="17" customFormat="false" ht="36.75" hidden="false" customHeight="true" outlineLevel="0" collapsed="false">
      <c r="A17" s="738" t="n">
        <f aca="false">A16+1</f>
        <v>7</v>
      </c>
      <c r="B17" s="739" t="str">
        <f aca="false">IF(基本情報入力シート!C60="","",基本情報入力シート!C60)</f>
        <v/>
      </c>
      <c r="C17" s="739"/>
      <c r="D17" s="739"/>
      <c r="E17" s="739"/>
      <c r="F17" s="739"/>
      <c r="G17" s="739"/>
      <c r="H17" s="739"/>
      <c r="I17" s="739"/>
      <c r="J17" s="739"/>
      <c r="K17" s="739"/>
      <c r="L17" s="738" t="str">
        <f aca="false">IF(基本情報入力シート!M60="","",基本情報入力シート!M60)</f>
        <v/>
      </c>
      <c r="M17" s="738" t="str">
        <f aca="false">IF(基本情報入力シート!R60="","",基本情報入力シート!R60)</f>
        <v/>
      </c>
      <c r="N17" s="738" t="str">
        <f aca="false">IF(基本情報入力シート!W60="","",基本情報入力シート!W60)</f>
        <v/>
      </c>
      <c r="O17" s="738" t="str">
        <f aca="false">IF(基本情報入力シート!X60="","",基本情報入力シート!X60)</f>
        <v/>
      </c>
      <c r="P17" s="740" t="str">
        <f aca="false">IF(基本情報入力シート!Y60="","",基本情報入力シート!Y60)</f>
        <v/>
      </c>
      <c r="Q17" s="690" t="str">
        <f aca="false">IF(基本情報入力シート!Z60="","",基本情報入力シート!Z60)</f>
        <v/>
      </c>
      <c r="R17" s="741" t="str">
        <f aca="false">IF(基本情報入力シート!AA60="","",基本情報入力シート!AA60)</f>
        <v/>
      </c>
      <c r="S17" s="742"/>
      <c r="T17" s="743" t="e">
        <f aca="false">IF(P17="","",VLOOKUP(P17,))</f>
        <v>#N/A</v>
      </c>
      <c r="U17" s="744" t="s">
        <v>98</v>
      </c>
      <c r="V17" s="745"/>
      <c r="W17" s="746" t="s">
        <v>129</v>
      </c>
      <c r="X17" s="745"/>
      <c r="Y17" s="744" t="s">
        <v>375</v>
      </c>
      <c r="Z17" s="745"/>
      <c r="AA17" s="744" t="s">
        <v>129</v>
      </c>
      <c r="AB17" s="745"/>
      <c r="AC17" s="744" t="s">
        <v>130</v>
      </c>
      <c r="AD17" s="165" t="s">
        <v>141</v>
      </c>
      <c r="AE17" s="747" t="str">
        <f aca="false">IF(V17&gt;=1,(Z17*12+AB17)-(V17*12+X17)+1,"")</f>
        <v/>
      </c>
      <c r="AF17" s="165" t="s">
        <v>376</v>
      </c>
      <c r="AG17" s="748" t="str">
        <f aca="false">IFERROR(ROUNDDOWN(ROUND(Q17*T17,0)*R17,0)*AE17,"")</f>
        <v/>
      </c>
    </row>
    <row r="18" customFormat="false" ht="36.75" hidden="false" customHeight="true" outlineLevel="0" collapsed="false">
      <c r="A18" s="738" t="n">
        <f aca="false">A17+1</f>
        <v>8</v>
      </c>
      <c r="B18" s="739" t="str">
        <f aca="false">IF(基本情報入力シート!C61="","",基本情報入力シート!C61)</f>
        <v/>
      </c>
      <c r="C18" s="739"/>
      <c r="D18" s="739"/>
      <c r="E18" s="739"/>
      <c r="F18" s="739"/>
      <c r="G18" s="739"/>
      <c r="H18" s="739"/>
      <c r="I18" s="739"/>
      <c r="J18" s="739"/>
      <c r="K18" s="739"/>
      <c r="L18" s="738" t="str">
        <f aca="false">IF(基本情報入力シート!M61="","",基本情報入力シート!M61)</f>
        <v/>
      </c>
      <c r="M18" s="738" t="str">
        <f aca="false">IF(基本情報入力シート!R61="","",基本情報入力シート!R61)</f>
        <v/>
      </c>
      <c r="N18" s="738" t="str">
        <f aca="false">IF(基本情報入力シート!W61="","",基本情報入力シート!W61)</f>
        <v/>
      </c>
      <c r="O18" s="738" t="str">
        <f aca="false">IF(基本情報入力シート!X61="","",基本情報入力シート!X61)</f>
        <v/>
      </c>
      <c r="P18" s="740" t="str">
        <f aca="false">IF(基本情報入力シート!Y61="","",基本情報入力シート!Y61)</f>
        <v/>
      </c>
      <c r="Q18" s="690" t="str">
        <f aca="false">IF(基本情報入力シート!Z61="","",基本情報入力シート!Z61)</f>
        <v/>
      </c>
      <c r="R18" s="741" t="str">
        <f aca="false">IF(基本情報入力シート!AA61="","",基本情報入力シート!AA61)</f>
        <v/>
      </c>
      <c r="S18" s="742"/>
      <c r="T18" s="743" t="e">
        <f aca="false">IF(P18="","",VLOOKUP(P18,))</f>
        <v>#N/A</v>
      </c>
      <c r="U18" s="744" t="s">
        <v>98</v>
      </c>
      <c r="V18" s="745"/>
      <c r="W18" s="746" t="s">
        <v>129</v>
      </c>
      <c r="X18" s="745"/>
      <c r="Y18" s="744" t="s">
        <v>375</v>
      </c>
      <c r="Z18" s="745"/>
      <c r="AA18" s="744" t="s">
        <v>129</v>
      </c>
      <c r="AB18" s="745"/>
      <c r="AC18" s="744" t="s">
        <v>130</v>
      </c>
      <c r="AD18" s="165" t="s">
        <v>141</v>
      </c>
      <c r="AE18" s="747" t="str">
        <f aca="false">IF(V18&gt;=1,(Z18*12+AB18)-(V18*12+X18)+1,"")</f>
        <v/>
      </c>
      <c r="AF18" s="165" t="s">
        <v>376</v>
      </c>
      <c r="AG18" s="748" t="str">
        <f aca="false">IFERROR(ROUNDDOWN(ROUND(Q18*T18,0)*R18,0)*AE18,"")</f>
        <v/>
      </c>
    </row>
    <row r="19" customFormat="false" ht="36.75" hidden="false" customHeight="true" outlineLevel="0" collapsed="false">
      <c r="A19" s="738" t="n">
        <f aca="false">A18+1</f>
        <v>9</v>
      </c>
      <c r="B19" s="739" t="str">
        <f aca="false">IF(基本情報入力シート!C62="","",基本情報入力シート!C62)</f>
        <v/>
      </c>
      <c r="C19" s="739"/>
      <c r="D19" s="739"/>
      <c r="E19" s="739"/>
      <c r="F19" s="739"/>
      <c r="G19" s="739"/>
      <c r="H19" s="739"/>
      <c r="I19" s="739"/>
      <c r="J19" s="739"/>
      <c r="K19" s="739"/>
      <c r="L19" s="738" t="str">
        <f aca="false">IF(基本情報入力シート!M62="","",基本情報入力シート!M62)</f>
        <v/>
      </c>
      <c r="M19" s="738" t="str">
        <f aca="false">IF(基本情報入力シート!R62="","",基本情報入力シート!R62)</f>
        <v/>
      </c>
      <c r="N19" s="738" t="str">
        <f aca="false">IF(基本情報入力シート!W62="","",基本情報入力シート!W62)</f>
        <v/>
      </c>
      <c r="O19" s="738" t="str">
        <f aca="false">IF(基本情報入力シート!X62="","",基本情報入力シート!X62)</f>
        <v/>
      </c>
      <c r="P19" s="740" t="str">
        <f aca="false">IF(基本情報入力シート!Y62="","",基本情報入力シート!Y62)</f>
        <v/>
      </c>
      <c r="Q19" s="690" t="str">
        <f aca="false">IF(基本情報入力シート!Z62="","",基本情報入力シート!Z62)</f>
        <v/>
      </c>
      <c r="R19" s="741" t="str">
        <f aca="false">IF(基本情報入力シート!AA62="","",基本情報入力シート!AA62)</f>
        <v/>
      </c>
      <c r="S19" s="742"/>
      <c r="T19" s="743" t="e">
        <f aca="false">IF(P19="","",VLOOKUP(P19,))</f>
        <v>#N/A</v>
      </c>
      <c r="U19" s="744" t="s">
        <v>98</v>
      </c>
      <c r="V19" s="745"/>
      <c r="W19" s="746" t="s">
        <v>129</v>
      </c>
      <c r="X19" s="745"/>
      <c r="Y19" s="744" t="s">
        <v>375</v>
      </c>
      <c r="Z19" s="745"/>
      <c r="AA19" s="744" t="s">
        <v>129</v>
      </c>
      <c r="AB19" s="745"/>
      <c r="AC19" s="744" t="s">
        <v>130</v>
      </c>
      <c r="AD19" s="165" t="s">
        <v>141</v>
      </c>
      <c r="AE19" s="747" t="str">
        <f aca="false">IF(V19&gt;=1,(Z19*12+AB19)-(V19*12+X19)+1,"")</f>
        <v/>
      </c>
      <c r="AF19" s="165" t="s">
        <v>376</v>
      </c>
      <c r="AG19" s="748" t="str">
        <f aca="false">IFERROR(ROUNDDOWN(ROUND(Q19*T19,0)*R19,0)*AE19,"")</f>
        <v/>
      </c>
    </row>
    <row r="20" customFormat="false" ht="36.75" hidden="false" customHeight="true" outlineLevel="0" collapsed="false">
      <c r="A20" s="738" t="n">
        <f aca="false">A19+1</f>
        <v>10</v>
      </c>
      <c r="B20" s="739" t="str">
        <f aca="false">IF(基本情報入力シート!C63="","",基本情報入力シート!C63)</f>
        <v/>
      </c>
      <c r="C20" s="739"/>
      <c r="D20" s="739"/>
      <c r="E20" s="739"/>
      <c r="F20" s="739"/>
      <c r="G20" s="739"/>
      <c r="H20" s="739"/>
      <c r="I20" s="739"/>
      <c r="J20" s="739"/>
      <c r="K20" s="739"/>
      <c r="L20" s="738" t="str">
        <f aca="false">IF(基本情報入力シート!M63="","",基本情報入力シート!M63)</f>
        <v/>
      </c>
      <c r="M20" s="738" t="str">
        <f aca="false">IF(基本情報入力シート!R63="","",基本情報入力シート!R63)</f>
        <v/>
      </c>
      <c r="N20" s="738" t="str">
        <f aca="false">IF(基本情報入力シート!W63="","",基本情報入力シート!W63)</f>
        <v/>
      </c>
      <c r="O20" s="738" t="str">
        <f aca="false">IF(基本情報入力シート!X63="","",基本情報入力シート!X63)</f>
        <v/>
      </c>
      <c r="P20" s="740" t="str">
        <f aca="false">IF(基本情報入力シート!Y63="","",基本情報入力シート!Y63)</f>
        <v/>
      </c>
      <c r="Q20" s="690" t="str">
        <f aca="false">IF(基本情報入力シート!Z63="","",基本情報入力シート!Z63)</f>
        <v/>
      </c>
      <c r="R20" s="741" t="str">
        <f aca="false">IF(基本情報入力シート!AA63="","",基本情報入力シート!AA63)</f>
        <v/>
      </c>
      <c r="S20" s="742"/>
      <c r="T20" s="743" t="e">
        <f aca="false">IF(P20="","",VLOOKUP(P20,))</f>
        <v>#N/A</v>
      </c>
      <c r="U20" s="744" t="s">
        <v>98</v>
      </c>
      <c r="V20" s="745"/>
      <c r="W20" s="746" t="s">
        <v>129</v>
      </c>
      <c r="X20" s="745"/>
      <c r="Y20" s="744" t="s">
        <v>375</v>
      </c>
      <c r="Z20" s="745"/>
      <c r="AA20" s="744" t="s">
        <v>129</v>
      </c>
      <c r="AB20" s="745"/>
      <c r="AC20" s="744" t="s">
        <v>130</v>
      </c>
      <c r="AD20" s="165" t="s">
        <v>141</v>
      </c>
      <c r="AE20" s="747" t="str">
        <f aca="false">IF(V20&gt;=1,(Z20*12+AB20)-(V20*12+X20)+1,"")</f>
        <v/>
      </c>
      <c r="AF20" s="165" t="s">
        <v>376</v>
      </c>
      <c r="AG20" s="748" t="str">
        <f aca="false">IFERROR(ROUNDDOWN(ROUND(Q20*T20,0)*R20,0)*AE20,"")</f>
        <v/>
      </c>
    </row>
    <row r="21" customFormat="false" ht="36.75" hidden="false" customHeight="true" outlineLevel="0" collapsed="false">
      <c r="A21" s="738" t="n">
        <f aca="false">A20+1</f>
        <v>11</v>
      </c>
      <c r="B21" s="739" t="str">
        <f aca="false">IF(基本情報入力シート!C64="","",基本情報入力シート!C64)</f>
        <v/>
      </c>
      <c r="C21" s="739"/>
      <c r="D21" s="739"/>
      <c r="E21" s="739"/>
      <c r="F21" s="739"/>
      <c r="G21" s="739"/>
      <c r="H21" s="739"/>
      <c r="I21" s="739"/>
      <c r="J21" s="739"/>
      <c r="K21" s="739"/>
      <c r="L21" s="738" t="str">
        <f aca="false">IF(基本情報入力シート!M64="","",基本情報入力シート!M64)</f>
        <v/>
      </c>
      <c r="M21" s="738" t="str">
        <f aca="false">IF(基本情報入力シート!R64="","",基本情報入力シート!R64)</f>
        <v/>
      </c>
      <c r="N21" s="738" t="str">
        <f aca="false">IF(基本情報入力シート!W64="","",基本情報入力シート!W64)</f>
        <v/>
      </c>
      <c r="O21" s="738" t="str">
        <f aca="false">IF(基本情報入力シート!X64="","",基本情報入力シート!X64)</f>
        <v/>
      </c>
      <c r="P21" s="740" t="str">
        <f aca="false">IF(基本情報入力シート!Y64="","",基本情報入力シート!Y64)</f>
        <v/>
      </c>
      <c r="Q21" s="690" t="str">
        <f aca="false">IF(基本情報入力シート!Z64="","",基本情報入力シート!Z64)</f>
        <v/>
      </c>
      <c r="R21" s="741" t="str">
        <f aca="false">IF(基本情報入力シート!AA64="","",基本情報入力シート!AA64)</f>
        <v/>
      </c>
      <c r="S21" s="742"/>
      <c r="T21" s="743" t="e">
        <f aca="false">IF(P21="","",VLOOKUP(P21,))</f>
        <v>#N/A</v>
      </c>
      <c r="U21" s="744" t="s">
        <v>98</v>
      </c>
      <c r="V21" s="745"/>
      <c r="W21" s="746" t="s">
        <v>129</v>
      </c>
      <c r="X21" s="745"/>
      <c r="Y21" s="744" t="s">
        <v>375</v>
      </c>
      <c r="Z21" s="745"/>
      <c r="AA21" s="744" t="s">
        <v>129</v>
      </c>
      <c r="AB21" s="745"/>
      <c r="AC21" s="744" t="s">
        <v>130</v>
      </c>
      <c r="AD21" s="165" t="s">
        <v>141</v>
      </c>
      <c r="AE21" s="747" t="str">
        <f aca="false">IF(V21&gt;=1,(Z21*12+AB21)-(V21*12+X21)+1,"")</f>
        <v/>
      </c>
      <c r="AF21" s="165" t="s">
        <v>376</v>
      </c>
      <c r="AG21" s="748" t="str">
        <f aca="false">IFERROR(ROUNDDOWN(ROUND(Q21*T21,0)*R21,0)*AE21,"")</f>
        <v/>
      </c>
    </row>
    <row r="22" customFormat="false" ht="36.75" hidden="false" customHeight="true" outlineLevel="0" collapsed="false">
      <c r="A22" s="738" t="n">
        <f aca="false">A21+1</f>
        <v>12</v>
      </c>
      <c r="B22" s="739" t="str">
        <f aca="false">IF(基本情報入力シート!C65="","",基本情報入力シート!C65)</f>
        <v/>
      </c>
      <c r="C22" s="739"/>
      <c r="D22" s="739"/>
      <c r="E22" s="739"/>
      <c r="F22" s="739"/>
      <c r="G22" s="739"/>
      <c r="H22" s="739"/>
      <c r="I22" s="739"/>
      <c r="J22" s="739"/>
      <c r="K22" s="739"/>
      <c r="L22" s="738" t="str">
        <f aca="false">IF(基本情報入力シート!M65="","",基本情報入力シート!M65)</f>
        <v/>
      </c>
      <c r="M22" s="738" t="str">
        <f aca="false">IF(基本情報入力シート!R65="","",基本情報入力シート!R65)</f>
        <v/>
      </c>
      <c r="N22" s="738" t="str">
        <f aca="false">IF(基本情報入力シート!W65="","",基本情報入力シート!W65)</f>
        <v/>
      </c>
      <c r="O22" s="738" t="str">
        <f aca="false">IF(基本情報入力シート!X65="","",基本情報入力シート!X65)</f>
        <v/>
      </c>
      <c r="P22" s="740" t="str">
        <f aca="false">IF(基本情報入力シート!Y65="","",基本情報入力シート!Y65)</f>
        <v/>
      </c>
      <c r="Q22" s="690" t="str">
        <f aca="false">IF(基本情報入力シート!Z65="","",基本情報入力シート!Z65)</f>
        <v/>
      </c>
      <c r="R22" s="741" t="str">
        <f aca="false">IF(基本情報入力シート!AA65="","",基本情報入力シート!AA65)</f>
        <v/>
      </c>
      <c r="S22" s="742"/>
      <c r="T22" s="743" t="e">
        <f aca="false">IF(P22="","",VLOOKUP(P22,))</f>
        <v>#N/A</v>
      </c>
      <c r="U22" s="744" t="s">
        <v>98</v>
      </c>
      <c r="V22" s="745"/>
      <c r="W22" s="746" t="s">
        <v>129</v>
      </c>
      <c r="X22" s="745"/>
      <c r="Y22" s="744" t="s">
        <v>375</v>
      </c>
      <c r="Z22" s="745"/>
      <c r="AA22" s="744" t="s">
        <v>129</v>
      </c>
      <c r="AB22" s="745"/>
      <c r="AC22" s="744" t="s">
        <v>130</v>
      </c>
      <c r="AD22" s="165" t="s">
        <v>141</v>
      </c>
      <c r="AE22" s="747" t="str">
        <f aca="false">IF(V22&gt;=1,(Z22*12+AB22)-(V22*12+X22)+1,"")</f>
        <v/>
      </c>
      <c r="AF22" s="165" t="s">
        <v>376</v>
      </c>
      <c r="AG22" s="748" t="str">
        <f aca="false">IFERROR(ROUNDDOWN(ROUND(Q22*T22,0)*R22,0)*AE22,"")</f>
        <v/>
      </c>
    </row>
    <row r="23" customFormat="false" ht="36.75" hidden="false" customHeight="true" outlineLevel="0" collapsed="false">
      <c r="A23" s="738" t="n">
        <f aca="false">A22+1</f>
        <v>13</v>
      </c>
      <c r="B23" s="739" t="str">
        <f aca="false">IF(基本情報入力シート!C66="","",基本情報入力シート!C66)</f>
        <v/>
      </c>
      <c r="C23" s="739"/>
      <c r="D23" s="739"/>
      <c r="E23" s="739"/>
      <c r="F23" s="739"/>
      <c r="G23" s="739"/>
      <c r="H23" s="739"/>
      <c r="I23" s="739"/>
      <c r="J23" s="739"/>
      <c r="K23" s="739"/>
      <c r="L23" s="738" t="str">
        <f aca="false">IF(基本情報入力シート!M66="","",基本情報入力シート!M66)</f>
        <v/>
      </c>
      <c r="M23" s="738" t="str">
        <f aca="false">IF(基本情報入力シート!R66="","",基本情報入力シート!R66)</f>
        <v/>
      </c>
      <c r="N23" s="738" t="str">
        <f aca="false">IF(基本情報入力シート!W66="","",基本情報入力シート!W66)</f>
        <v/>
      </c>
      <c r="O23" s="738" t="str">
        <f aca="false">IF(基本情報入力シート!X66="","",基本情報入力シート!X66)</f>
        <v/>
      </c>
      <c r="P23" s="740" t="str">
        <f aca="false">IF(基本情報入力シート!Y66="","",基本情報入力シート!Y66)</f>
        <v/>
      </c>
      <c r="Q23" s="690" t="str">
        <f aca="false">IF(基本情報入力シート!Z66="","",基本情報入力シート!Z66)</f>
        <v/>
      </c>
      <c r="R23" s="741" t="str">
        <f aca="false">IF(基本情報入力シート!AA66="","",基本情報入力シート!AA66)</f>
        <v/>
      </c>
      <c r="S23" s="742"/>
      <c r="T23" s="743" t="e">
        <f aca="false">IF(P23="","",VLOOKUP(P23,))</f>
        <v>#N/A</v>
      </c>
      <c r="U23" s="744" t="s">
        <v>98</v>
      </c>
      <c r="V23" s="745"/>
      <c r="W23" s="746" t="s">
        <v>129</v>
      </c>
      <c r="X23" s="745"/>
      <c r="Y23" s="744" t="s">
        <v>375</v>
      </c>
      <c r="Z23" s="745"/>
      <c r="AA23" s="744" t="s">
        <v>129</v>
      </c>
      <c r="AB23" s="745"/>
      <c r="AC23" s="744" t="s">
        <v>130</v>
      </c>
      <c r="AD23" s="165" t="s">
        <v>141</v>
      </c>
      <c r="AE23" s="747" t="str">
        <f aca="false">IF(V23&gt;=1,(Z23*12+AB23)-(V23*12+X23)+1,"")</f>
        <v/>
      </c>
      <c r="AF23" s="165" t="s">
        <v>376</v>
      </c>
      <c r="AG23" s="748" t="str">
        <f aca="false">IFERROR(ROUNDDOWN(ROUND(Q23*T23,0)*R23,0)*AE23,"")</f>
        <v/>
      </c>
    </row>
    <row r="24" customFormat="false" ht="36.75" hidden="false" customHeight="true" outlineLevel="0" collapsed="false">
      <c r="A24" s="738" t="n">
        <f aca="false">A23+1</f>
        <v>14</v>
      </c>
      <c r="B24" s="739" t="str">
        <f aca="false">IF(基本情報入力シート!C67="","",基本情報入力シート!C67)</f>
        <v/>
      </c>
      <c r="C24" s="739"/>
      <c r="D24" s="739"/>
      <c r="E24" s="739"/>
      <c r="F24" s="739"/>
      <c r="G24" s="739"/>
      <c r="H24" s="739"/>
      <c r="I24" s="739"/>
      <c r="J24" s="739"/>
      <c r="K24" s="739"/>
      <c r="L24" s="738" t="str">
        <f aca="false">IF(基本情報入力シート!M67="","",基本情報入力シート!M67)</f>
        <v/>
      </c>
      <c r="M24" s="738" t="str">
        <f aca="false">IF(基本情報入力シート!R67="","",基本情報入力シート!R67)</f>
        <v/>
      </c>
      <c r="N24" s="738" t="str">
        <f aca="false">IF(基本情報入力シート!W67="","",基本情報入力シート!W67)</f>
        <v/>
      </c>
      <c r="O24" s="738" t="str">
        <f aca="false">IF(基本情報入力シート!X67="","",基本情報入力シート!X67)</f>
        <v/>
      </c>
      <c r="P24" s="740" t="str">
        <f aca="false">IF(基本情報入力シート!Y67="","",基本情報入力シート!Y67)</f>
        <v/>
      </c>
      <c r="Q24" s="690" t="str">
        <f aca="false">IF(基本情報入力シート!Z67="","",基本情報入力シート!Z67)</f>
        <v/>
      </c>
      <c r="R24" s="741" t="str">
        <f aca="false">IF(基本情報入力シート!AA67="","",基本情報入力シート!AA67)</f>
        <v/>
      </c>
      <c r="S24" s="742"/>
      <c r="T24" s="743" t="e">
        <f aca="false">IF(P24="","",VLOOKUP(P24,))</f>
        <v>#N/A</v>
      </c>
      <c r="U24" s="744" t="s">
        <v>98</v>
      </c>
      <c r="V24" s="745"/>
      <c r="W24" s="746" t="s">
        <v>129</v>
      </c>
      <c r="X24" s="745"/>
      <c r="Y24" s="744" t="s">
        <v>375</v>
      </c>
      <c r="Z24" s="745"/>
      <c r="AA24" s="744" t="s">
        <v>129</v>
      </c>
      <c r="AB24" s="745"/>
      <c r="AC24" s="744" t="s">
        <v>130</v>
      </c>
      <c r="AD24" s="165" t="s">
        <v>141</v>
      </c>
      <c r="AE24" s="747" t="str">
        <f aca="false">IF(V24&gt;=1,(Z24*12+AB24)-(V24*12+X24)+1,"")</f>
        <v/>
      </c>
      <c r="AF24" s="165" t="s">
        <v>376</v>
      </c>
      <c r="AG24" s="748" t="str">
        <f aca="false">IFERROR(ROUNDDOWN(ROUND(Q24*T24,0)*R24,0)*AE24,"")</f>
        <v/>
      </c>
    </row>
    <row r="25" customFormat="false" ht="36.75" hidden="false" customHeight="true" outlineLevel="0" collapsed="false">
      <c r="A25" s="738" t="n">
        <f aca="false">A24+1</f>
        <v>15</v>
      </c>
      <c r="B25" s="739" t="str">
        <f aca="false">IF(基本情報入力シート!C68="","",基本情報入力シート!C68)</f>
        <v/>
      </c>
      <c r="C25" s="739"/>
      <c r="D25" s="739"/>
      <c r="E25" s="739"/>
      <c r="F25" s="739"/>
      <c r="G25" s="739"/>
      <c r="H25" s="739"/>
      <c r="I25" s="739"/>
      <c r="J25" s="739"/>
      <c r="K25" s="739"/>
      <c r="L25" s="738" t="str">
        <f aca="false">IF(基本情報入力シート!M68="","",基本情報入力シート!M68)</f>
        <v/>
      </c>
      <c r="M25" s="738" t="str">
        <f aca="false">IF(基本情報入力シート!R68="","",基本情報入力シート!R68)</f>
        <v/>
      </c>
      <c r="N25" s="738" t="str">
        <f aca="false">IF(基本情報入力シート!W68="","",基本情報入力シート!W68)</f>
        <v/>
      </c>
      <c r="O25" s="738" t="str">
        <f aca="false">IF(基本情報入力シート!X68="","",基本情報入力シート!X68)</f>
        <v/>
      </c>
      <c r="P25" s="740" t="str">
        <f aca="false">IF(基本情報入力シート!Y68="","",基本情報入力シート!Y68)</f>
        <v/>
      </c>
      <c r="Q25" s="690" t="str">
        <f aca="false">IF(基本情報入力シート!Z68="","",基本情報入力シート!Z68)</f>
        <v/>
      </c>
      <c r="R25" s="741" t="str">
        <f aca="false">IF(基本情報入力シート!AA68="","",基本情報入力シート!AA68)</f>
        <v/>
      </c>
      <c r="S25" s="742"/>
      <c r="T25" s="743" t="e">
        <f aca="false">IF(P25="","",VLOOKUP(P25,))</f>
        <v>#N/A</v>
      </c>
      <c r="U25" s="744" t="s">
        <v>98</v>
      </c>
      <c r="V25" s="745"/>
      <c r="W25" s="746" t="s">
        <v>129</v>
      </c>
      <c r="X25" s="745"/>
      <c r="Y25" s="744" t="s">
        <v>375</v>
      </c>
      <c r="Z25" s="745"/>
      <c r="AA25" s="744" t="s">
        <v>129</v>
      </c>
      <c r="AB25" s="745"/>
      <c r="AC25" s="744" t="s">
        <v>130</v>
      </c>
      <c r="AD25" s="165" t="s">
        <v>141</v>
      </c>
      <c r="AE25" s="747" t="str">
        <f aca="false">IF(V25&gt;=1,(Z25*12+AB25)-(V25*12+X25)+1,"")</f>
        <v/>
      </c>
      <c r="AF25" s="165" t="s">
        <v>376</v>
      </c>
      <c r="AG25" s="748" t="str">
        <f aca="false">IFERROR(ROUNDDOWN(ROUND(Q25*T25,0)*R25,0)*AE25,"")</f>
        <v/>
      </c>
    </row>
    <row r="26" customFormat="false" ht="36.75" hidden="false" customHeight="true" outlineLevel="0" collapsed="false">
      <c r="A26" s="738" t="n">
        <f aca="false">A25+1</f>
        <v>16</v>
      </c>
      <c r="B26" s="739" t="str">
        <f aca="false">IF(基本情報入力シート!C69="","",基本情報入力シート!C69)</f>
        <v/>
      </c>
      <c r="C26" s="739"/>
      <c r="D26" s="739"/>
      <c r="E26" s="739"/>
      <c r="F26" s="739"/>
      <c r="G26" s="739"/>
      <c r="H26" s="739"/>
      <c r="I26" s="739"/>
      <c r="J26" s="739"/>
      <c r="K26" s="739"/>
      <c r="L26" s="738" t="str">
        <f aca="false">IF(基本情報入力シート!M69="","",基本情報入力シート!M69)</f>
        <v/>
      </c>
      <c r="M26" s="738" t="str">
        <f aca="false">IF(基本情報入力シート!R69="","",基本情報入力シート!R69)</f>
        <v/>
      </c>
      <c r="N26" s="738" t="str">
        <f aca="false">IF(基本情報入力シート!W69="","",基本情報入力シート!W69)</f>
        <v/>
      </c>
      <c r="O26" s="738" t="str">
        <f aca="false">IF(基本情報入力シート!X69="","",基本情報入力シート!X69)</f>
        <v/>
      </c>
      <c r="P26" s="740" t="str">
        <f aca="false">IF(基本情報入力シート!Y69="","",基本情報入力シート!Y69)</f>
        <v/>
      </c>
      <c r="Q26" s="690" t="str">
        <f aca="false">IF(基本情報入力シート!Z69="","",基本情報入力シート!Z69)</f>
        <v/>
      </c>
      <c r="R26" s="741" t="str">
        <f aca="false">IF(基本情報入力シート!AA69="","",基本情報入力シート!AA69)</f>
        <v/>
      </c>
      <c r="S26" s="742"/>
      <c r="T26" s="743" t="e">
        <f aca="false">IF(P26="","",VLOOKUP(P26,))</f>
        <v>#N/A</v>
      </c>
      <c r="U26" s="744" t="s">
        <v>98</v>
      </c>
      <c r="V26" s="745"/>
      <c r="W26" s="746" t="s">
        <v>129</v>
      </c>
      <c r="X26" s="745"/>
      <c r="Y26" s="744" t="s">
        <v>375</v>
      </c>
      <c r="Z26" s="745"/>
      <c r="AA26" s="744" t="s">
        <v>129</v>
      </c>
      <c r="AB26" s="745"/>
      <c r="AC26" s="744" t="s">
        <v>130</v>
      </c>
      <c r="AD26" s="165" t="s">
        <v>141</v>
      </c>
      <c r="AE26" s="747" t="str">
        <f aca="false">IF(V26&gt;=1,(Z26*12+AB26)-(V26*12+X26)+1,"")</f>
        <v/>
      </c>
      <c r="AF26" s="165" t="s">
        <v>376</v>
      </c>
      <c r="AG26" s="748" t="str">
        <f aca="false">IFERROR(ROUNDDOWN(ROUND(Q26*T26,0)*R26,0)*AE26,"")</f>
        <v/>
      </c>
    </row>
    <row r="27" customFormat="false" ht="36.75" hidden="false" customHeight="true" outlineLevel="0" collapsed="false">
      <c r="A27" s="738" t="n">
        <f aca="false">A26+1</f>
        <v>17</v>
      </c>
      <c r="B27" s="739" t="str">
        <f aca="false">IF(基本情報入力シート!C70="","",基本情報入力シート!C70)</f>
        <v/>
      </c>
      <c r="C27" s="739"/>
      <c r="D27" s="739"/>
      <c r="E27" s="739"/>
      <c r="F27" s="739"/>
      <c r="G27" s="739"/>
      <c r="H27" s="739"/>
      <c r="I27" s="739"/>
      <c r="J27" s="739"/>
      <c r="K27" s="739"/>
      <c r="L27" s="738" t="str">
        <f aca="false">IF(基本情報入力シート!M70="","",基本情報入力シート!M70)</f>
        <v/>
      </c>
      <c r="M27" s="738" t="str">
        <f aca="false">IF(基本情報入力シート!R70="","",基本情報入力シート!R70)</f>
        <v/>
      </c>
      <c r="N27" s="738" t="str">
        <f aca="false">IF(基本情報入力シート!W70="","",基本情報入力シート!W70)</f>
        <v/>
      </c>
      <c r="O27" s="738" t="str">
        <f aca="false">IF(基本情報入力シート!X70="","",基本情報入力シート!X70)</f>
        <v/>
      </c>
      <c r="P27" s="740" t="str">
        <f aca="false">IF(基本情報入力シート!Y70="","",基本情報入力シート!Y70)</f>
        <v/>
      </c>
      <c r="Q27" s="690" t="str">
        <f aca="false">IF(基本情報入力シート!Z70="","",基本情報入力シート!Z70)</f>
        <v/>
      </c>
      <c r="R27" s="741" t="str">
        <f aca="false">IF(基本情報入力シート!AA70="","",基本情報入力シート!AA70)</f>
        <v/>
      </c>
      <c r="S27" s="742"/>
      <c r="T27" s="743" t="e">
        <f aca="false">IF(P27="","",VLOOKUP(P27,))</f>
        <v>#N/A</v>
      </c>
      <c r="U27" s="744" t="s">
        <v>98</v>
      </c>
      <c r="V27" s="745"/>
      <c r="W27" s="746" t="s">
        <v>129</v>
      </c>
      <c r="X27" s="745"/>
      <c r="Y27" s="744" t="s">
        <v>375</v>
      </c>
      <c r="Z27" s="745"/>
      <c r="AA27" s="744" t="s">
        <v>129</v>
      </c>
      <c r="AB27" s="745"/>
      <c r="AC27" s="744" t="s">
        <v>130</v>
      </c>
      <c r="AD27" s="165" t="s">
        <v>141</v>
      </c>
      <c r="AE27" s="747" t="str">
        <f aca="false">IF(V27&gt;=1,(Z27*12+AB27)-(V27*12+X27)+1,"")</f>
        <v/>
      </c>
      <c r="AF27" s="165" t="s">
        <v>376</v>
      </c>
      <c r="AG27" s="748" t="str">
        <f aca="false">IFERROR(ROUNDDOWN(ROUND(Q27*T27,0)*R27,0)*AE27,"")</f>
        <v/>
      </c>
    </row>
    <row r="28" customFormat="false" ht="36.75" hidden="false" customHeight="true" outlineLevel="0" collapsed="false">
      <c r="A28" s="738" t="n">
        <f aca="false">A27+1</f>
        <v>18</v>
      </c>
      <c r="B28" s="739" t="str">
        <f aca="false">IF(基本情報入力シート!C71="","",基本情報入力シート!C71)</f>
        <v/>
      </c>
      <c r="C28" s="739"/>
      <c r="D28" s="739"/>
      <c r="E28" s="739"/>
      <c r="F28" s="739"/>
      <c r="G28" s="739"/>
      <c r="H28" s="739"/>
      <c r="I28" s="739"/>
      <c r="J28" s="739"/>
      <c r="K28" s="739"/>
      <c r="L28" s="738" t="str">
        <f aca="false">IF(基本情報入力シート!M71="","",基本情報入力シート!M71)</f>
        <v/>
      </c>
      <c r="M28" s="738" t="str">
        <f aca="false">IF(基本情報入力シート!R71="","",基本情報入力シート!R71)</f>
        <v/>
      </c>
      <c r="N28" s="738" t="str">
        <f aca="false">IF(基本情報入力シート!W71="","",基本情報入力シート!W71)</f>
        <v/>
      </c>
      <c r="O28" s="738" t="str">
        <f aca="false">IF(基本情報入力シート!X71="","",基本情報入力シート!X71)</f>
        <v/>
      </c>
      <c r="P28" s="740" t="str">
        <f aca="false">IF(基本情報入力シート!Y71="","",基本情報入力シート!Y71)</f>
        <v/>
      </c>
      <c r="Q28" s="690" t="str">
        <f aca="false">IF(基本情報入力シート!Z71="","",基本情報入力シート!Z71)</f>
        <v/>
      </c>
      <c r="R28" s="741" t="str">
        <f aca="false">IF(基本情報入力シート!AA71="","",基本情報入力シート!AA71)</f>
        <v/>
      </c>
      <c r="S28" s="742"/>
      <c r="T28" s="743" t="e">
        <f aca="false">IF(P28="","",VLOOKUP(P28,))</f>
        <v>#N/A</v>
      </c>
      <c r="U28" s="744" t="s">
        <v>98</v>
      </c>
      <c r="V28" s="745"/>
      <c r="W28" s="746" t="s">
        <v>129</v>
      </c>
      <c r="X28" s="745"/>
      <c r="Y28" s="744" t="s">
        <v>375</v>
      </c>
      <c r="Z28" s="745"/>
      <c r="AA28" s="744" t="s">
        <v>129</v>
      </c>
      <c r="AB28" s="745"/>
      <c r="AC28" s="744" t="s">
        <v>130</v>
      </c>
      <c r="AD28" s="165" t="s">
        <v>141</v>
      </c>
      <c r="AE28" s="747" t="str">
        <f aca="false">IF(V28&gt;=1,(Z28*12+AB28)-(V28*12+X28)+1,"")</f>
        <v/>
      </c>
      <c r="AF28" s="165" t="s">
        <v>376</v>
      </c>
      <c r="AG28" s="748" t="str">
        <f aca="false">IFERROR(ROUNDDOWN(ROUND(Q28*T28,0)*R28,0)*AE28,"")</f>
        <v/>
      </c>
    </row>
    <row r="29" customFormat="false" ht="36.75" hidden="false" customHeight="true" outlineLevel="0" collapsed="false">
      <c r="A29" s="738" t="n">
        <f aca="false">A28+1</f>
        <v>19</v>
      </c>
      <c r="B29" s="739" t="str">
        <f aca="false">IF(基本情報入力シート!C72="","",基本情報入力シート!C72)</f>
        <v/>
      </c>
      <c r="C29" s="739"/>
      <c r="D29" s="739"/>
      <c r="E29" s="739"/>
      <c r="F29" s="739"/>
      <c r="G29" s="739"/>
      <c r="H29" s="739"/>
      <c r="I29" s="739"/>
      <c r="J29" s="739"/>
      <c r="K29" s="739"/>
      <c r="L29" s="738" t="str">
        <f aca="false">IF(基本情報入力シート!M72="","",基本情報入力シート!M72)</f>
        <v/>
      </c>
      <c r="M29" s="738" t="str">
        <f aca="false">IF(基本情報入力シート!R72="","",基本情報入力シート!R72)</f>
        <v/>
      </c>
      <c r="N29" s="738" t="str">
        <f aca="false">IF(基本情報入力シート!W72="","",基本情報入力シート!W72)</f>
        <v/>
      </c>
      <c r="O29" s="738" t="str">
        <f aca="false">IF(基本情報入力シート!X72="","",基本情報入力シート!X72)</f>
        <v/>
      </c>
      <c r="P29" s="740" t="str">
        <f aca="false">IF(基本情報入力シート!Y72="","",基本情報入力シート!Y72)</f>
        <v/>
      </c>
      <c r="Q29" s="690" t="str">
        <f aca="false">IF(基本情報入力シート!Z72="","",基本情報入力シート!Z72)</f>
        <v/>
      </c>
      <c r="R29" s="741" t="str">
        <f aca="false">IF(基本情報入力シート!AA72="","",基本情報入力シート!AA72)</f>
        <v/>
      </c>
      <c r="S29" s="742"/>
      <c r="T29" s="743" t="e">
        <f aca="false">IF(P29="","",VLOOKUP(P29,))</f>
        <v>#N/A</v>
      </c>
      <c r="U29" s="744" t="s">
        <v>98</v>
      </c>
      <c r="V29" s="745"/>
      <c r="W29" s="746" t="s">
        <v>129</v>
      </c>
      <c r="X29" s="745"/>
      <c r="Y29" s="744" t="s">
        <v>375</v>
      </c>
      <c r="Z29" s="745"/>
      <c r="AA29" s="744" t="s">
        <v>129</v>
      </c>
      <c r="AB29" s="745"/>
      <c r="AC29" s="744" t="s">
        <v>130</v>
      </c>
      <c r="AD29" s="165" t="s">
        <v>141</v>
      </c>
      <c r="AE29" s="747" t="str">
        <f aca="false">IF(V29&gt;=1,(Z29*12+AB29)-(V29*12+X29)+1,"")</f>
        <v/>
      </c>
      <c r="AF29" s="165" t="s">
        <v>376</v>
      </c>
      <c r="AG29" s="748" t="str">
        <f aca="false">IFERROR(ROUNDDOWN(ROUND(Q29*T29,0)*R29,0)*AE29,"")</f>
        <v/>
      </c>
    </row>
    <row r="30" customFormat="false" ht="36.75" hidden="false" customHeight="true" outlineLevel="0" collapsed="false">
      <c r="A30" s="738" t="n">
        <f aca="false">A29+1</f>
        <v>20</v>
      </c>
      <c r="B30" s="739" t="str">
        <f aca="false">IF(基本情報入力シート!C73="","",基本情報入力シート!C73)</f>
        <v/>
      </c>
      <c r="C30" s="739"/>
      <c r="D30" s="739"/>
      <c r="E30" s="739"/>
      <c r="F30" s="739"/>
      <c r="G30" s="739"/>
      <c r="H30" s="739"/>
      <c r="I30" s="739"/>
      <c r="J30" s="739"/>
      <c r="K30" s="739"/>
      <c r="L30" s="738" t="str">
        <f aca="false">IF(基本情報入力シート!M73="","",基本情報入力シート!M73)</f>
        <v/>
      </c>
      <c r="M30" s="738" t="str">
        <f aca="false">IF(基本情報入力シート!R73="","",基本情報入力シート!R73)</f>
        <v/>
      </c>
      <c r="N30" s="738" t="str">
        <f aca="false">IF(基本情報入力シート!W73="","",基本情報入力シート!W73)</f>
        <v/>
      </c>
      <c r="O30" s="738" t="str">
        <f aca="false">IF(基本情報入力シート!X73="","",基本情報入力シート!X73)</f>
        <v/>
      </c>
      <c r="P30" s="740" t="str">
        <f aca="false">IF(基本情報入力シート!Y73="","",基本情報入力シート!Y73)</f>
        <v/>
      </c>
      <c r="Q30" s="690" t="str">
        <f aca="false">IF(基本情報入力シート!Z73="","",基本情報入力シート!Z73)</f>
        <v/>
      </c>
      <c r="R30" s="741" t="str">
        <f aca="false">IF(基本情報入力シート!AA73="","",基本情報入力シート!AA73)</f>
        <v/>
      </c>
      <c r="S30" s="742"/>
      <c r="T30" s="743" t="e">
        <f aca="false">IF(P30="","",VLOOKUP(P30,))</f>
        <v>#N/A</v>
      </c>
      <c r="U30" s="744" t="s">
        <v>98</v>
      </c>
      <c r="V30" s="745"/>
      <c r="W30" s="746" t="s">
        <v>129</v>
      </c>
      <c r="X30" s="745"/>
      <c r="Y30" s="744" t="s">
        <v>375</v>
      </c>
      <c r="Z30" s="745"/>
      <c r="AA30" s="744" t="s">
        <v>129</v>
      </c>
      <c r="AB30" s="745"/>
      <c r="AC30" s="744" t="s">
        <v>130</v>
      </c>
      <c r="AD30" s="165" t="s">
        <v>141</v>
      </c>
      <c r="AE30" s="747" t="str">
        <f aca="false">IF(V30&gt;=1,(Z30*12+AB30)-(V30*12+X30)+1,"")</f>
        <v/>
      </c>
      <c r="AF30" s="165" t="s">
        <v>376</v>
      </c>
      <c r="AG30" s="748" t="str">
        <f aca="false">IFERROR(ROUNDDOWN(ROUND(Q30*T30,0)*R30,0)*AE30,"")</f>
        <v/>
      </c>
    </row>
    <row r="31" customFormat="false" ht="36.75" hidden="false" customHeight="true" outlineLevel="0" collapsed="false">
      <c r="A31" s="738" t="n">
        <f aca="false">A30+1</f>
        <v>21</v>
      </c>
      <c r="B31" s="739" t="str">
        <f aca="false">IF(基本情報入力シート!C74="","",基本情報入力シート!C74)</f>
        <v/>
      </c>
      <c r="C31" s="739"/>
      <c r="D31" s="739"/>
      <c r="E31" s="739"/>
      <c r="F31" s="739"/>
      <c r="G31" s="739"/>
      <c r="H31" s="739"/>
      <c r="I31" s="739"/>
      <c r="J31" s="739"/>
      <c r="K31" s="739"/>
      <c r="L31" s="738" t="str">
        <f aca="false">IF(基本情報入力シート!M74="","",基本情報入力シート!M74)</f>
        <v/>
      </c>
      <c r="M31" s="738" t="str">
        <f aca="false">IF(基本情報入力シート!R74="","",基本情報入力シート!R74)</f>
        <v/>
      </c>
      <c r="N31" s="738" t="str">
        <f aca="false">IF(基本情報入力シート!W74="","",基本情報入力シート!W74)</f>
        <v/>
      </c>
      <c r="O31" s="738" t="str">
        <f aca="false">IF(基本情報入力シート!X74="","",基本情報入力シート!X74)</f>
        <v/>
      </c>
      <c r="P31" s="740" t="str">
        <f aca="false">IF(基本情報入力シート!Y74="","",基本情報入力シート!Y74)</f>
        <v/>
      </c>
      <c r="Q31" s="690" t="str">
        <f aca="false">IF(基本情報入力シート!Z74="","",基本情報入力シート!Z74)</f>
        <v/>
      </c>
      <c r="R31" s="741" t="str">
        <f aca="false">IF(基本情報入力シート!AA74="","",基本情報入力シート!AA74)</f>
        <v/>
      </c>
      <c r="S31" s="742"/>
      <c r="T31" s="743" t="e">
        <f aca="false">IF(P31="","",VLOOKUP(P31,))</f>
        <v>#N/A</v>
      </c>
      <c r="U31" s="744" t="s">
        <v>98</v>
      </c>
      <c r="V31" s="745"/>
      <c r="W31" s="746" t="s">
        <v>129</v>
      </c>
      <c r="X31" s="745"/>
      <c r="Y31" s="744" t="s">
        <v>375</v>
      </c>
      <c r="Z31" s="745"/>
      <c r="AA31" s="744" t="s">
        <v>129</v>
      </c>
      <c r="AB31" s="745"/>
      <c r="AC31" s="744" t="s">
        <v>130</v>
      </c>
      <c r="AD31" s="165" t="s">
        <v>141</v>
      </c>
      <c r="AE31" s="747" t="str">
        <f aca="false">IF(V31&gt;=1,(Z31*12+AB31)-(V31*12+X31)+1,"")</f>
        <v/>
      </c>
      <c r="AF31" s="165" t="s">
        <v>376</v>
      </c>
      <c r="AG31" s="748" t="str">
        <f aca="false">IFERROR(ROUNDDOWN(ROUND(Q31*T31,0)*R31,0)*AE31,"")</f>
        <v/>
      </c>
    </row>
    <row r="32" customFormat="false" ht="36.75" hidden="false" customHeight="true" outlineLevel="0" collapsed="false">
      <c r="A32" s="738" t="n">
        <f aca="false">A31+1</f>
        <v>22</v>
      </c>
      <c r="B32" s="739" t="str">
        <f aca="false">IF(基本情報入力シート!C75="","",基本情報入力シート!C75)</f>
        <v/>
      </c>
      <c r="C32" s="739"/>
      <c r="D32" s="739"/>
      <c r="E32" s="739"/>
      <c r="F32" s="739"/>
      <c r="G32" s="739"/>
      <c r="H32" s="739"/>
      <c r="I32" s="739"/>
      <c r="J32" s="739"/>
      <c r="K32" s="739"/>
      <c r="L32" s="738" t="str">
        <f aca="false">IF(基本情報入力シート!M75="","",基本情報入力シート!M75)</f>
        <v/>
      </c>
      <c r="M32" s="738" t="str">
        <f aca="false">IF(基本情報入力シート!R75="","",基本情報入力シート!R75)</f>
        <v/>
      </c>
      <c r="N32" s="738" t="str">
        <f aca="false">IF(基本情報入力シート!W75="","",基本情報入力シート!W75)</f>
        <v/>
      </c>
      <c r="O32" s="738" t="str">
        <f aca="false">IF(基本情報入力シート!X75="","",基本情報入力シート!X75)</f>
        <v/>
      </c>
      <c r="P32" s="740" t="str">
        <f aca="false">IF(基本情報入力シート!Y75="","",基本情報入力シート!Y75)</f>
        <v/>
      </c>
      <c r="Q32" s="690" t="str">
        <f aca="false">IF(基本情報入力シート!Z75="","",基本情報入力シート!Z75)</f>
        <v/>
      </c>
      <c r="R32" s="741" t="str">
        <f aca="false">IF(基本情報入力シート!AA75="","",基本情報入力シート!AA75)</f>
        <v/>
      </c>
      <c r="S32" s="742"/>
      <c r="T32" s="743" t="e">
        <f aca="false">IF(P32="","",VLOOKUP(P32,))</f>
        <v>#N/A</v>
      </c>
      <c r="U32" s="744" t="s">
        <v>98</v>
      </c>
      <c r="V32" s="745"/>
      <c r="W32" s="746" t="s">
        <v>129</v>
      </c>
      <c r="X32" s="745"/>
      <c r="Y32" s="744" t="s">
        <v>375</v>
      </c>
      <c r="Z32" s="745"/>
      <c r="AA32" s="744" t="s">
        <v>129</v>
      </c>
      <c r="AB32" s="745"/>
      <c r="AC32" s="744" t="s">
        <v>130</v>
      </c>
      <c r="AD32" s="165" t="s">
        <v>141</v>
      </c>
      <c r="AE32" s="747" t="str">
        <f aca="false">IF(V32&gt;=1,(Z32*12+AB32)-(V32*12+X32)+1,"")</f>
        <v/>
      </c>
      <c r="AF32" s="165" t="s">
        <v>376</v>
      </c>
      <c r="AG32" s="748" t="str">
        <f aca="false">IFERROR(ROUNDDOWN(ROUND(Q32*T32,0)*R32,0)*AE32,"")</f>
        <v/>
      </c>
    </row>
    <row r="33" customFormat="false" ht="36.75" hidden="false" customHeight="true" outlineLevel="0" collapsed="false">
      <c r="A33" s="738" t="n">
        <f aca="false">A32+1</f>
        <v>23</v>
      </c>
      <c r="B33" s="739" t="str">
        <f aca="false">IF(基本情報入力シート!C76="","",基本情報入力シート!C76)</f>
        <v/>
      </c>
      <c r="C33" s="739"/>
      <c r="D33" s="739"/>
      <c r="E33" s="739"/>
      <c r="F33" s="739"/>
      <c r="G33" s="739"/>
      <c r="H33" s="739"/>
      <c r="I33" s="739"/>
      <c r="J33" s="739"/>
      <c r="K33" s="739"/>
      <c r="L33" s="738" t="str">
        <f aca="false">IF(基本情報入力シート!M76="","",基本情報入力シート!M76)</f>
        <v/>
      </c>
      <c r="M33" s="738" t="str">
        <f aca="false">IF(基本情報入力シート!R76="","",基本情報入力シート!R76)</f>
        <v/>
      </c>
      <c r="N33" s="738" t="str">
        <f aca="false">IF(基本情報入力シート!W76="","",基本情報入力シート!W76)</f>
        <v/>
      </c>
      <c r="O33" s="738" t="str">
        <f aca="false">IF(基本情報入力シート!X76="","",基本情報入力シート!X76)</f>
        <v/>
      </c>
      <c r="P33" s="740" t="str">
        <f aca="false">IF(基本情報入力シート!Y76="","",基本情報入力シート!Y76)</f>
        <v/>
      </c>
      <c r="Q33" s="690" t="str">
        <f aca="false">IF(基本情報入力シート!Z76="","",基本情報入力シート!Z76)</f>
        <v/>
      </c>
      <c r="R33" s="741" t="str">
        <f aca="false">IF(基本情報入力シート!AA76="","",基本情報入力シート!AA76)</f>
        <v/>
      </c>
      <c r="S33" s="742"/>
      <c r="T33" s="743" t="e">
        <f aca="false">IF(P33="","",VLOOKUP(P33,))</f>
        <v>#N/A</v>
      </c>
      <c r="U33" s="744" t="s">
        <v>98</v>
      </c>
      <c r="V33" s="745"/>
      <c r="W33" s="746" t="s">
        <v>129</v>
      </c>
      <c r="X33" s="745"/>
      <c r="Y33" s="744" t="s">
        <v>375</v>
      </c>
      <c r="Z33" s="745"/>
      <c r="AA33" s="744" t="s">
        <v>129</v>
      </c>
      <c r="AB33" s="745"/>
      <c r="AC33" s="744" t="s">
        <v>130</v>
      </c>
      <c r="AD33" s="165" t="s">
        <v>141</v>
      </c>
      <c r="AE33" s="747" t="str">
        <f aca="false">IF(V33&gt;=1,(Z33*12+AB33)-(V33*12+X33)+1,"")</f>
        <v/>
      </c>
      <c r="AF33" s="165" t="s">
        <v>376</v>
      </c>
      <c r="AG33" s="748" t="str">
        <f aca="false">IFERROR(ROUNDDOWN(ROUND(Q33*T33,0)*R33,0)*AE33,"")</f>
        <v/>
      </c>
    </row>
    <row r="34" customFormat="false" ht="36.75" hidden="false" customHeight="true" outlineLevel="0" collapsed="false">
      <c r="A34" s="738" t="n">
        <f aca="false">A33+1</f>
        <v>24</v>
      </c>
      <c r="B34" s="739" t="str">
        <f aca="false">IF(基本情報入力シート!C77="","",基本情報入力シート!C77)</f>
        <v/>
      </c>
      <c r="C34" s="739"/>
      <c r="D34" s="739"/>
      <c r="E34" s="739"/>
      <c r="F34" s="739"/>
      <c r="G34" s="739"/>
      <c r="H34" s="739"/>
      <c r="I34" s="739"/>
      <c r="J34" s="739"/>
      <c r="K34" s="739"/>
      <c r="L34" s="738" t="str">
        <f aca="false">IF(基本情報入力シート!M77="","",基本情報入力シート!M77)</f>
        <v/>
      </c>
      <c r="M34" s="738" t="str">
        <f aca="false">IF(基本情報入力シート!R77="","",基本情報入力シート!R77)</f>
        <v/>
      </c>
      <c r="N34" s="738" t="str">
        <f aca="false">IF(基本情報入力シート!W77="","",基本情報入力シート!W77)</f>
        <v/>
      </c>
      <c r="O34" s="738" t="str">
        <f aca="false">IF(基本情報入力シート!X77="","",基本情報入力シート!X77)</f>
        <v/>
      </c>
      <c r="P34" s="740" t="str">
        <f aca="false">IF(基本情報入力シート!Y77="","",基本情報入力シート!Y77)</f>
        <v/>
      </c>
      <c r="Q34" s="690" t="str">
        <f aca="false">IF(基本情報入力シート!Z77="","",基本情報入力シート!Z77)</f>
        <v/>
      </c>
      <c r="R34" s="741" t="str">
        <f aca="false">IF(基本情報入力シート!AA77="","",基本情報入力シート!AA77)</f>
        <v/>
      </c>
      <c r="S34" s="742"/>
      <c r="T34" s="743" t="e">
        <f aca="false">IF(P34="","",VLOOKUP(P34,))</f>
        <v>#N/A</v>
      </c>
      <c r="U34" s="744" t="s">
        <v>98</v>
      </c>
      <c r="V34" s="745"/>
      <c r="W34" s="746" t="s">
        <v>129</v>
      </c>
      <c r="X34" s="745"/>
      <c r="Y34" s="744" t="s">
        <v>375</v>
      </c>
      <c r="Z34" s="745"/>
      <c r="AA34" s="744" t="s">
        <v>129</v>
      </c>
      <c r="AB34" s="745"/>
      <c r="AC34" s="744" t="s">
        <v>130</v>
      </c>
      <c r="AD34" s="165" t="s">
        <v>141</v>
      </c>
      <c r="AE34" s="747" t="str">
        <f aca="false">IF(V34&gt;=1,(Z34*12+AB34)-(V34*12+X34)+1,"")</f>
        <v/>
      </c>
      <c r="AF34" s="165" t="s">
        <v>376</v>
      </c>
      <c r="AG34" s="748" t="str">
        <f aca="false">IFERROR(ROUNDDOWN(ROUND(Q34*T34,0)*R34,0)*AE34,"")</f>
        <v/>
      </c>
    </row>
    <row r="35" customFormat="false" ht="36.75" hidden="false" customHeight="true" outlineLevel="0" collapsed="false">
      <c r="A35" s="738" t="n">
        <f aca="false">A34+1</f>
        <v>25</v>
      </c>
      <c r="B35" s="739" t="str">
        <f aca="false">IF(基本情報入力シート!C78="","",基本情報入力シート!C78)</f>
        <v/>
      </c>
      <c r="C35" s="739"/>
      <c r="D35" s="739"/>
      <c r="E35" s="739"/>
      <c r="F35" s="739"/>
      <c r="G35" s="739"/>
      <c r="H35" s="739"/>
      <c r="I35" s="739"/>
      <c r="J35" s="739"/>
      <c r="K35" s="739"/>
      <c r="L35" s="738" t="str">
        <f aca="false">IF(基本情報入力シート!M78="","",基本情報入力シート!M78)</f>
        <v/>
      </c>
      <c r="M35" s="738" t="str">
        <f aca="false">IF(基本情報入力シート!R78="","",基本情報入力シート!R78)</f>
        <v/>
      </c>
      <c r="N35" s="738" t="str">
        <f aca="false">IF(基本情報入力シート!W78="","",基本情報入力シート!W78)</f>
        <v/>
      </c>
      <c r="O35" s="738" t="str">
        <f aca="false">IF(基本情報入力シート!X78="","",基本情報入力シート!X78)</f>
        <v/>
      </c>
      <c r="P35" s="740" t="str">
        <f aca="false">IF(基本情報入力シート!Y78="","",基本情報入力シート!Y78)</f>
        <v/>
      </c>
      <c r="Q35" s="690" t="str">
        <f aca="false">IF(基本情報入力シート!Z78="","",基本情報入力シート!Z78)</f>
        <v/>
      </c>
      <c r="R35" s="741" t="str">
        <f aca="false">IF(基本情報入力シート!AA78="","",基本情報入力シート!AA78)</f>
        <v/>
      </c>
      <c r="S35" s="742"/>
      <c r="T35" s="743" t="e">
        <f aca="false">IF(P35="","",VLOOKUP(P35,))</f>
        <v>#N/A</v>
      </c>
      <c r="U35" s="744" t="s">
        <v>98</v>
      </c>
      <c r="V35" s="745"/>
      <c r="W35" s="746" t="s">
        <v>129</v>
      </c>
      <c r="X35" s="745"/>
      <c r="Y35" s="744" t="s">
        <v>375</v>
      </c>
      <c r="Z35" s="745"/>
      <c r="AA35" s="744" t="s">
        <v>129</v>
      </c>
      <c r="AB35" s="745"/>
      <c r="AC35" s="744" t="s">
        <v>130</v>
      </c>
      <c r="AD35" s="165" t="s">
        <v>141</v>
      </c>
      <c r="AE35" s="747" t="str">
        <f aca="false">IF(V35&gt;=1,(Z35*12+AB35)-(V35*12+X35)+1,"")</f>
        <v/>
      </c>
      <c r="AF35" s="165" t="s">
        <v>376</v>
      </c>
      <c r="AG35" s="748" t="str">
        <f aca="false">IFERROR(ROUNDDOWN(ROUND(Q35*T35,0)*R35,0)*AE35,"")</f>
        <v/>
      </c>
    </row>
    <row r="36" customFormat="false" ht="36.75" hidden="false" customHeight="true" outlineLevel="0" collapsed="false">
      <c r="A36" s="738" t="n">
        <f aca="false">A35+1</f>
        <v>26</v>
      </c>
      <c r="B36" s="739" t="str">
        <f aca="false">IF(基本情報入力シート!C79="","",基本情報入力シート!C79)</f>
        <v/>
      </c>
      <c r="C36" s="739"/>
      <c r="D36" s="739"/>
      <c r="E36" s="739"/>
      <c r="F36" s="739"/>
      <c r="G36" s="739"/>
      <c r="H36" s="739"/>
      <c r="I36" s="739"/>
      <c r="J36" s="739"/>
      <c r="K36" s="739"/>
      <c r="L36" s="738" t="str">
        <f aca="false">IF(基本情報入力シート!M79="","",基本情報入力シート!M79)</f>
        <v/>
      </c>
      <c r="M36" s="738" t="str">
        <f aca="false">IF(基本情報入力シート!R79="","",基本情報入力シート!R79)</f>
        <v/>
      </c>
      <c r="N36" s="738" t="str">
        <f aca="false">IF(基本情報入力シート!W79="","",基本情報入力シート!W79)</f>
        <v/>
      </c>
      <c r="O36" s="738" t="str">
        <f aca="false">IF(基本情報入力シート!X79="","",基本情報入力シート!X79)</f>
        <v/>
      </c>
      <c r="P36" s="740" t="str">
        <f aca="false">IF(基本情報入力シート!Y79="","",基本情報入力シート!Y79)</f>
        <v/>
      </c>
      <c r="Q36" s="690" t="str">
        <f aca="false">IF(基本情報入力シート!Z79="","",基本情報入力シート!Z79)</f>
        <v/>
      </c>
      <c r="R36" s="741" t="str">
        <f aca="false">IF(基本情報入力シート!AA79="","",基本情報入力シート!AA79)</f>
        <v/>
      </c>
      <c r="S36" s="742"/>
      <c r="T36" s="743" t="e">
        <f aca="false">IF(P36="","",VLOOKUP(P36,))</f>
        <v>#N/A</v>
      </c>
      <c r="U36" s="744" t="s">
        <v>98</v>
      </c>
      <c r="V36" s="745"/>
      <c r="W36" s="746" t="s">
        <v>129</v>
      </c>
      <c r="X36" s="745"/>
      <c r="Y36" s="744" t="s">
        <v>375</v>
      </c>
      <c r="Z36" s="745"/>
      <c r="AA36" s="744" t="s">
        <v>129</v>
      </c>
      <c r="AB36" s="745"/>
      <c r="AC36" s="744" t="s">
        <v>130</v>
      </c>
      <c r="AD36" s="165" t="s">
        <v>141</v>
      </c>
      <c r="AE36" s="747" t="str">
        <f aca="false">IF(V36&gt;=1,(Z36*12+AB36)-(V36*12+X36)+1,"")</f>
        <v/>
      </c>
      <c r="AF36" s="165" t="s">
        <v>376</v>
      </c>
      <c r="AG36" s="748" t="str">
        <f aca="false">IFERROR(ROUNDDOWN(ROUND(Q36*T36,0)*R36,0)*AE36,"")</f>
        <v/>
      </c>
    </row>
    <row r="37" customFormat="false" ht="36.75" hidden="false" customHeight="true" outlineLevel="0" collapsed="false">
      <c r="A37" s="738" t="n">
        <f aca="false">A36+1</f>
        <v>27</v>
      </c>
      <c r="B37" s="739" t="str">
        <f aca="false">IF(基本情報入力シート!C80="","",基本情報入力シート!C80)</f>
        <v/>
      </c>
      <c r="C37" s="739"/>
      <c r="D37" s="739"/>
      <c r="E37" s="739"/>
      <c r="F37" s="739"/>
      <c r="G37" s="739"/>
      <c r="H37" s="739"/>
      <c r="I37" s="739"/>
      <c r="J37" s="739"/>
      <c r="K37" s="739"/>
      <c r="L37" s="738" t="str">
        <f aca="false">IF(基本情報入力シート!M80="","",基本情報入力シート!M80)</f>
        <v/>
      </c>
      <c r="M37" s="738" t="str">
        <f aca="false">IF(基本情報入力シート!R80="","",基本情報入力シート!R80)</f>
        <v/>
      </c>
      <c r="N37" s="738" t="str">
        <f aca="false">IF(基本情報入力シート!W80="","",基本情報入力シート!W80)</f>
        <v/>
      </c>
      <c r="O37" s="738" t="str">
        <f aca="false">IF(基本情報入力シート!X80="","",基本情報入力シート!X80)</f>
        <v/>
      </c>
      <c r="P37" s="740" t="str">
        <f aca="false">IF(基本情報入力シート!Y80="","",基本情報入力シート!Y80)</f>
        <v/>
      </c>
      <c r="Q37" s="690" t="str">
        <f aca="false">IF(基本情報入力シート!Z80="","",基本情報入力シート!Z80)</f>
        <v/>
      </c>
      <c r="R37" s="741" t="str">
        <f aca="false">IF(基本情報入力シート!AA80="","",基本情報入力シート!AA80)</f>
        <v/>
      </c>
      <c r="S37" s="742"/>
      <c r="T37" s="743" t="e">
        <f aca="false">IF(P37="","",VLOOKUP(P37,))</f>
        <v>#N/A</v>
      </c>
      <c r="U37" s="744" t="s">
        <v>98</v>
      </c>
      <c r="V37" s="745"/>
      <c r="W37" s="746" t="s">
        <v>129</v>
      </c>
      <c r="X37" s="745"/>
      <c r="Y37" s="744" t="s">
        <v>375</v>
      </c>
      <c r="Z37" s="745"/>
      <c r="AA37" s="744" t="s">
        <v>129</v>
      </c>
      <c r="AB37" s="745"/>
      <c r="AC37" s="744" t="s">
        <v>130</v>
      </c>
      <c r="AD37" s="165" t="s">
        <v>141</v>
      </c>
      <c r="AE37" s="747" t="str">
        <f aca="false">IF(V37&gt;=1,(Z37*12+AB37)-(V37*12+X37)+1,"")</f>
        <v/>
      </c>
      <c r="AF37" s="165" t="s">
        <v>376</v>
      </c>
      <c r="AG37" s="748" t="str">
        <f aca="false">IFERROR(ROUNDDOWN(ROUND(Q37*T37,0)*R37,0)*AE37,"")</f>
        <v/>
      </c>
    </row>
    <row r="38" customFormat="false" ht="36.75" hidden="false" customHeight="true" outlineLevel="0" collapsed="false">
      <c r="A38" s="738" t="n">
        <f aca="false">A37+1</f>
        <v>28</v>
      </c>
      <c r="B38" s="739" t="str">
        <f aca="false">IF(基本情報入力シート!C81="","",基本情報入力シート!C81)</f>
        <v/>
      </c>
      <c r="C38" s="739"/>
      <c r="D38" s="739"/>
      <c r="E38" s="739"/>
      <c r="F38" s="739"/>
      <c r="G38" s="739"/>
      <c r="H38" s="739"/>
      <c r="I38" s="739"/>
      <c r="J38" s="739"/>
      <c r="K38" s="739"/>
      <c r="L38" s="738" t="str">
        <f aca="false">IF(基本情報入力シート!M81="","",基本情報入力シート!M81)</f>
        <v/>
      </c>
      <c r="M38" s="738" t="str">
        <f aca="false">IF(基本情報入力シート!R81="","",基本情報入力シート!R81)</f>
        <v/>
      </c>
      <c r="N38" s="738" t="str">
        <f aca="false">IF(基本情報入力シート!W81="","",基本情報入力シート!W81)</f>
        <v/>
      </c>
      <c r="O38" s="738" t="str">
        <f aca="false">IF(基本情報入力シート!X81="","",基本情報入力シート!X81)</f>
        <v/>
      </c>
      <c r="P38" s="740" t="str">
        <f aca="false">IF(基本情報入力シート!Y81="","",基本情報入力シート!Y81)</f>
        <v/>
      </c>
      <c r="Q38" s="690" t="str">
        <f aca="false">IF(基本情報入力シート!Z81="","",基本情報入力シート!Z81)</f>
        <v/>
      </c>
      <c r="R38" s="741" t="str">
        <f aca="false">IF(基本情報入力シート!AA81="","",基本情報入力シート!AA81)</f>
        <v/>
      </c>
      <c r="S38" s="742"/>
      <c r="T38" s="743" t="e">
        <f aca="false">IF(P38="","",VLOOKUP(P38,))</f>
        <v>#N/A</v>
      </c>
      <c r="U38" s="744" t="s">
        <v>98</v>
      </c>
      <c r="V38" s="745"/>
      <c r="W38" s="746" t="s">
        <v>129</v>
      </c>
      <c r="X38" s="745"/>
      <c r="Y38" s="744" t="s">
        <v>375</v>
      </c>
      <c r="Z38" s="745"/>
      <c r="AA38" s="744" t="s">
        <v>129</v>
      </c>
      <c r="AB38" s="745"/>
      <c r="AC38" s="744" t="s">
        <v>130</v>
      </c>
      <c r="AD38" s="165" t="s">
        <v>141</v>
      </c>
      <c r="AE38" s="747" t="str">
        <f aca="false">IF(V38&gt;=1,(Z38*12+AB38)-(V38*12+X38)+1,"")</f>
        <v/>
      </c>
      <c r="AF38" s="165" t="s">
        <v>376</v>
      </c>
      <c r="AG38" s="748" t="str">
        <f aca="false">IFERROR(ROUNDDOWN(ROUND(Q38*T38,0)*R38,0)*AE38,"")</f>
        <v/>
      </c>
    </row>
    <row r="39" customFormat="false" ht="36.75" hidden="false" customHeight="true" outlineLevel="0" collapsed="false">
      <c r="A39" s="738" t="n">
        <f aca="false">A38+1</f>
        <v>29</v>
      </c>
      <c r="B39" s="739" t="str">
        <f aca="false">IF(基本情報入力シート!C82="","",基本情報入力シート!C82)</f>
        <v/>
      </c>
      <c r="C39" s="739"/>
      <c r="D39" s="739"/>
      <c r="E39" s="739"/>
      <c r="F39" s="739"/>
      <c r="G39" s="739"/>
      <c r="H39" s="739"/>
      <c r="I39" s="739"/>
      <c r="J39" s="739"/>
      <c r="K39" s="739"/>
      <c r="L39" s="738" t="str">
        <f aca="false">IF(基本情報入力シート!M82="","",基本情報入力シート!M82)</f>
        <v/>
      </c>
      <c r="M39" s="738" t="str">
        <f aca="false">IF(基本情報入力シート!R82="","",基本情報入力シート!R82)</f>
        <v/>
      </c>
      <c r="N39" s="738" t="str">
        <f aca="false">IF(基本情報入力シート!W82="","",基本情報入力シート!W82)</f>
        <v/>
      </c>
      <c r="O39" s="738" t="str">
        <f aca="false">IF(基本情報入力シート!X82="","",基本情報入力シート!X82)</f>
        <v/>
      </c>
      <c r="P39" s="740" t="str">
        <f aca="false">IF(基本情報入力シート!Y82="","",基本情報入力シート!Y82)</f>
        <v/>
      </c>
      <c r="Q39" s="690" t="str">
        <f aca="false">IF(基本情報入力シート!Z82="","",基本情報入力シート!Z82)</f>
        <v/>
      </c>
      <c r="R39" s="741" t="str">
        <f aca="false">IF(基本情報入力シート!AA82="","",基本情報入力シート!AA82)</f>
        <v/>
      </c>
      <c r="S39" s="742"/>
      <c r="T39" s="743" t="e">
        <f aca="false">IF(P39="","",VLOOKUP(P39,))</f>
        <v>#N/A</v>
      </c>
      <c r="U39" s="744" t="s">
        <v>98</v>
      </c>
      <c r="V39" s="745"/>
      <c r="W39" s="746" t="s">
        <v>129</v>
      </c>
      <c r="X39" s="745"/>
      <c r="Y39" s="744" t="s">
        <v>375</v>
      </c>
      <c r="Z39" s="745"/>
      <c r="AA39" s="744" t="s">
        <v>129</v>
      </c>
      <c r="AB39" s="745"/>
      <c r="AC39" s="744" t="s">
        <v>130</v>
      </c>
      <c r="AD39" s="165" t="s">
        <v>141</v>
      </c>
      <c r="AE39" s="747" t="str">
        <f aca="false">IF(V39&gt;=1,(Z39*12+AB39)-(V39*12+X39)+1,"")</f>
        <v/>
      </c>
      <c r="AF39" s="165" t="s">
        <v>376</v>
      </c>
      <c r="AG39" s="748" t="str">
        <f aca="false">IFERROR(ROUNDDOWN(ROUND(Q39*T39,0)*R39,0)*AE39,"")</f>
        <v/>
      </c>
    </row>
    <row r="40" customFormat="false" ht="36.75" hidden="false" customHeight="true" outlineLevel="0" collapsed="false">
      <c r="A40" s="738" t="n">
        <f aca="false">A39+1</f>
        <v>30</v>
      </c>
      <c r="B40" s="739" t="str">
        <f aca="false">IF(基本情報入力シート!C83="","",基本情報入力シート!C83)</f>
        <v/>
      </c>
      <c r="C40" s="739"/>
      <c r="D40" s="739"/>
      <c r="E40" s="739"/>
      <c r="F40" s="739"/>
      <c r="G40" s="739"/>
      <c r="H40" s="739"/>
      <c r="I40" s="739"/>
      <c r="J40" s="739"/>
      <c r="K40" s="739"/>
      <c r="L40" s="738" t="str">
        <f aca="false">IF(基本情報入力シート!M83="","",基本情報入力シート!M83)</f>
        <v/>
      </c>
      <c r="M40" s="738" t="str">
        <f aca="false">IF(基本情報入力シート!R83="","",基本情報入力シート!R83)</f>
        <v/>
      </c>
      <c r="N40" s="738" t="str">
        <f aca="false">IF(基本情報入力シート!W83="","",基本情報入力シート!W83)</f>
        <v/>
      </c>
      <c r="O40" s="738" t="str">
        <f aca="false">IF(基本情報入力シート!X83="","",基本情報入力シート!X83)</f>
        <v/>
      </c>
      <c r="P40" s="740" t="str">
        <f aca="false">IF(基本情報入力シート!Y83="","",基本情報入力シート!Y83)</f>
        <v/>
      </c>
      <c r="Q40" s="690" t="str">
        <f aca="false">IF(基本情報入力シート!Z83="","",基本情報入力シート!Z83)</f>
        <v/>
      </c>
      <c r="R40" s="741" t="str">
        <f aca="false">IF(基本情報入力シート!AA83="","",基本情報入力シート!AA83)</f>
        <v/>
      </c>
      <c r="S40" s="742"/>
      <c r="T40" s="743" t="e">
        <f aca="false">IF(P40="","",VLOOKUP(P40,))</f>
        <v>#N/A</v>
      </c>
      <c r="U40" s="744" t="s">
        <v>98</v>
      </c>
      <c r="V40" s="745"/>
      <c r="W40" s="746" t="s">
        <v>129</v>
      </c>
      <c r="X40" s="745"/>
      <c r="Y40" s="744" t="s">
        <v>375</v>
      </c>
      <c r="Z40" s="745"/>
      <c r="AA40" s="744" t="s">
        <v>129</v>
      </c>
      <c r="AB40" s="745"/>
      <c r="AC40" s="744" t="s">
        <v>130</v>
      </c>
      <c r="AD40" s="165" t="s">
        <v>141</v>
      </c>
      <c r="AE40" s="747" t="str">
        <f aca="false">IF(V40&gt;=1,(Z40*12+AB40)-(V40*12+X40)+1,"")</f>
        <v/>
      </c>
      <c r="AF40" s="165" t="s">
        <v>376</v>
      </c>
      <c r="AG40" s="748" t="str">
        <f aca="false">IFERROR(ROUNDDOWN(ROUND(Q40*T40,0)*R40,0)*AE40,"")</f>
        <v/>
      </c>
    </row>
    <row r="41" customFormat="false" ht="36.75" hidden="false" customHeight="true" outlineLevel="0" collapsed="false">
      <c r="A41" s="738" t="n">
        <f aca="false">A40+1</f>
        <v>31</v>
      </c>
      <c r="B41" s="739" t="str">
        <f aca="false">IF(基本情報入力シート!C84="","",基本情報入力シート!C84)</f>
        <v/>
      </c>
      <c r="C41" s="739"/>
      <c r="D41" s="739"/>
      <c r="E41" s="739"/>
      <c r="F41" s="739"/>
      <c r="G41" s="739"/>
      <c r="H41" s="739"/>
      <c r="I41" s="739"/>
      <c r="J41" s="739"/>
      <c r="K41" s="739"/>
      <c r="L41" s="738" t="str">
        <f aca="false">IF(基本情報入力シート!M84="","",基本情報入力シート!M84)</f>
        <v/>
      </c>
      <c r="M41" s="738" t="str">
        <f aca="false">IF(基本情報入力シート!R84="","",基本情報入力シート!R84)</f>
        <v/>
      </c>
      <c r="N41" s="738" t="str">
        <f aca="false">IF(基本情報入力シート!W84="","",基本情報入力シート!W84)</f>
        <v/>
      </c>
      <c r="O41" s="738" t="str">
        <f aca="false">IF(基本情報入力シート!X84="","",基本情報入力シート!X84)</f>
        <v/>
      </c>
      <c r="P41" s="740" t="str">
        <f aca="false">IF(基本情報入力シート!Y84="","",基本情報入力シート!Y84)</f>
        <v/>
      </c>
      <c r="Q41" s="690" t="str">
        <f aca="false">IF(基本情報入力シート!Z84="","",基本情報入力シート!Z84)</f>
        <v/>
      </c>
      <c r="R41" s="741" t="str">
        <f aca="false">IF(基本情報入力シート!AA84="","",基本情報入力シート!AA84)</f>
        <v/>
      </c>
      <c r="S41" s="742"/>
      <c r="T41" s="743" t="e">
        <f aca="false">IF(P41="","",VLOOKUP(P41,))</f>
        <v>#N/A</v>
      </c>
      <c r="U41" s="744" t="s">
        <v>98</v>
      </c>
      <c r="V41" s="745"/>
      <c r="W41" s="746" t="s">
        <v>129</v>
      </c>
      <c r="X41" s="745"/>
      <c r="Y41" s="744" t="s">
        <v>375</v>
      </c>
      <c r="Z41" s="745"/>
      <c r="AA41" s="744" t="s">
        <v>129</v>
      </c>
      <c r="AB41" s="745"/>
      <c r="AC41" s="744" t="s">
        <v>130</v>
      </c>
      <c r="AD41" s="165" t="s">
        <v>141</v>
      </c>
      <c r="AE41" s="747" t="str">
        <f aca="false">IF(V41&gt;=1,(Z41*12+AB41)-(V41*12+X41)+1,"")</f>
        <v/>
      </c>
      <c r="AF41" s="165" t="s">
        <v>376</v>
      </c>
      <c r="AG41" s="748" t="str">
        <f aca="false">IFERROR(ROUNDDOWN(ROUND(Q41*T41,0)*R41,0)*AE41,"")</f>
        <v/>
      </c>
    </row>
    <row r="42" customFormat="false" ht="36.75" hidden="false" customHeight="true" outlineLevel="0" collapsed="false">
      <c r="A42" s="738" t="n">
        <f aca="false">A41+1</f>
        <v>32</v>
      </c>
      <c r="B42" s="739" t="str">
        <f aca="false">IF(基本情報入力シート!C85="","",基本情報入力シート!C85)</f>
        <v/>
      </c>
      <c r="C42" s="739"/>
      <c r="D42" s="739"/>
      <c r="E42" s="739"/>
      <c r="F42" s="739"/>
      <c r="G42" s="739"/>
      <c r="H42" s="739"/>
      <c r="I42" s="739"/>
      <c r="J42" s="739"/>
      <c r="K42" s="739"/>
      <c r="L42" s="738" t="str">
        <f aca="false">IF(基本情報入力シート!M85="","",基本情報入力シート!M85)</f>
        <v/>
      </c>
      <c r="M42" s="738" t="str">
        <f aca="false">IF(基本情報入力シート!R85="","",基本情報入力シート!R85)</f>
        <v/>
      </c>
      <c r="N42" s="738" t="str">
        <f aca="false">IF(基本情報入力シート!W85="","",基本情報入力シート!W85)</f>
        <v/>
      </c>
      <c r="O42" s="738" t="str">
        <f aca="false">IF(基本情報入力シート!X85="","",基本情報入力シート!X85)</f>
        <v/>
      </c>
      <c r="P42" s="740" t="str">
        <f aca="false">IF(基本情報入力シート!Y85="","",基本情報入力シート!Y85)</f>
        <v/>
      </c>
      <c r="Q42" s="690" t="str">
        <f aca="false">IF(基本情報入力シート!Z85="","",基本情報入力シート!Z85)</f>
        <v/>
      </c>
      <c r="R42" s="741" t="str">
        <f aca="false">IF(基本情報入力シート!AA85="","",基本情報入力シート!AA85)</f>
        <v/>
      </c>
      <c r="S42" s="742"/>
      <c r="T42" s="743" t="e">
        <f aca="false">IF(P42="","",VLOOKUP(P42,))</f>
        <v>#N/A</v>
      </c>
      <c r="U42" s="744" t="s">
        <v>98</v>
      </c>
      <c r="V42" s="745"/>
      <c r="W42" s="746" t="s">
        <v>129</v>
      </c>
      <c r="X42" s="745"/>
      <c r="Y42" s="744" t="s">
        <v>375</v>
      </c>
      <c r="Z42" s="745"/>
      <c r="AA42" s="744" t="s">
        <v>129</v>
      </c>
      <c r="AB42" s="745"/>
      <c r="AC42" s="744" t="s">
        <v>130</v>
      </c>
      <c r="AD42" s="165" t="s">
        <v>141</v>
      </c>
      <c r="AE42" s="747" t="str">
        <f aca="false">IF(V42&gt;=1,(Z42*12+AB42)-(V42*12+X42)+1,"")</f>
        <v/>
      </c>
      <c r="AF42" s="165" t="s">
        <v>376</v>
      </c>
      <c r="AG42" s="748" t="str">
        <f aca="false">IFERROR(ROUNDDOWN(ROUND(Q42*T42,0)*R42,0)*AE42,"")</f>
        <v/>
      </c>
    </row>
    <row r="43" customFormat="false" ht="36.75" hidden="false" customHeight="true" outlineLevel="0" collapsed="false">
      <c r="A43" s="738" t="n">
        <f aca="false">A42+1</f>
        <v>33</v>
      </c>
      <c r="B43" s="739" t="str">
        <f aca="false">IF(基本情報入力シート!C86="","",基本情報入力シート!C86)</f>
        <v/>
      </c>
      <c r="C43" s="739"/>
      <c r="D43" s="739"/>
      <c r="E43" s="739"/>
      <c r="F43" s="739"/>
      <c r="G43" s="739"/>
      <c r="H43" s="739"/>
      <c r="I43" s="739"/>
      <c r="J43" s="739"/>
      <c r="K43" s="739"/>
      <c r="L43" s="738" t="str">
        <f aca="false">IF(基本情報入力シート!M86="","",基本情報入力シート!M86)</f>
        <v/>
      </c>
      <c r="M43" s="738" t="str">
        <f aca="false">IF(基本情報入力シート!R86="","",基本情報入力シート!R86)</f>
        <v/>
      </c>
      <c r="N43" s="738" t="str">
        <f aca="false">IF(基本情報入力シート!W86="","",基本情報入力シート!W86)</f>
        <v/>
      </c>
      <c r="O43" s="738" t="str">
        <f aca="false">IF(基本情報入力シート!X86="","",基本情報入力シート!X86)</f>
        <v/>
      </c>
      <c r="P43" s="740" t="str">
        <f aca="false">IF(基本情報入力シート!Y86="","",基本情報入力シート!Y86)</f>
        <v/>
      </c>
      <c r="Q43" s="690" t="str">
        <f aca="false">IF(基本情報入力シート!Z86="","",基本情報入力シート!Z86)</f>
        <v/>
      </c>
      <c r="R43" s="741" t="str">
        <f aca="false">IF(基本情報入力シート!AA86="","",基本情報入力シート!AA86)</f>
        <v/>
      </c>
      <c r="S43" s="742"/>
      <c r="T43" s="743" t="e">
        <f aca="false">IF(P43="","",VLOOKUP(P43,))</f>
        <v>#N/A</v>
      </c>
      <c r="U43" s="744" t="s">
        <v>98</v>
      </c>
      <c r="V43" s="745"/>
      <c r="W43" s="746" t="s">
        <v>129</v>
      </c>
      <c r="X43" s="745"/>
      <c r="Y43" s="744" t="s">
        <v>375</v>
      </c>
      <c r="Z43" s="745"/>
      <c r="AA43" s="744" t="s">
        <v>129</v>
      </c>
      <c r="AB43" s="745"/>
      <c r="AC43" s="744" t="s">
        <v>130</v>
      </c>
      <c r="AD43" s="165" t="s">
        <v>141</v>
      </c>
      <c r="AE43" s="747" t="str">
        <f aca="false">IF(V43&gt;=1,(Z43*12+AB43)-(V43*12+X43)+1,"")</f>
        <v/>
      </c>
      <c r="AF43" s="165" t="s">
        <v>376</v>
      </c>
      <c r="AG43" s="748" t="str">
        <f aca="false">IFERROR(ROUNDDOWN(ROUND(Q43*T43,0)*R43,0)*AE43,"")</f>
        <v/>
      </c>
    </row>
    <row r="44" customFormat="false" ht="36.75" hidden="false" customHeight="true" outlineLevel="0" collapsed="false">
      <c r="A44" s="738" t="n">
        <f aca="false">A43+1</f>
        <v>34</v>
      </c>
      <c r="B44" s="739" t="str">
        <f aca="false">IF(基本情報入力シート!C87="","",基本情報入力シート!C87)</f>
        <v/>
      </c>
      <c r="C44" s="739"/>
      <c r="D44" s="739"/>
      <c r="E44" s="739"/>
      <c r="F44" s="739"/>
      <c r="G44" s="739"/>
      <c r="H44" s="739"/>
      <c r="I44" s="739"/>
      <c r="J44" s="739"/>
      <c r="K44" s="739"/>
      <c r="L44" s="738" t="str">
        <f aca="false">IF(基本情報入力シート!M87="","",基本情報入力シート!M87)</f>
        <v/>
      </c>
      <c r="M44" s="738" t="str">
        <f aca="false">IF(基本情報入力シート!R87="","",基本情報入力シート!R87)</f>
        <v/>
      </c>
      <c r="N44" s="738" t="str">
        <f aca="false">IF(基本情報入力シート!W87="","",基本情報入力シート!W87)</f>
        <v/>
      </c>
      <c r="O44" s="738" t="str">
        <f aca="false">IF(基本情報入力シート!X87="","",基本情報入力シート!X87)</f>
        <v/>
      </c>
      <c r="P44" s="740" t="str">
        <f aca="false">IF(基本情報入力シート!Y87="","",基本情報入力シート!Y87)</f>
        <v/>
      </c>
      <c r="Q44" s="690" t="str">
        <f aca="false">IF(基本情報入力シート!Z87="","",基本情報入力シート!Z87)</f>
        <v/>
      </c>
      <c r="R44" s="741" t="str">
        <f aca="false">IF(基本情報入力シート!AA87="","",基本情報入力シート!AA87)</f>
        <v/>
      </c>
      <c r="S44" s="742"/>
      <c r="T44" s="743" t="e">
        <f aca="false">IF(P44="","",VLOOKUP(P44,))</f>
        <v>#N/A</v>
      </c>
      <c r="U44" s="744" t="s">
        <v>98</v>
      </c>
      <c r="V44" s="745"/>
      <c r="W44" s="746" t="s">
        <v>129</v>
      </c>
      <c r="X44" s="745"/>
      <c r="Y44" s="744" t="s">
        <v>375</v>
      </c>
      <c r="Z44" s="745"/>
      <c r="AA44" s="744" t="s">
        <v>129</v>
      </c>
      <c r="AB44" s="745"/>
      <c r="AC44" s="744" t="s">
        <v>130</v>
      </c>
      <c r="AD44" s="165" t="s">
        <v>141</v>
      </c>
      <c r="AE44" s="747" t="str">
        <f aca="false">IF(V44&gt;=1,(Z44*12+AB44)-(V44*12+X44)+1,"")</f>
        <v/>
      </c>
      <c r="AF44" s="165" t="s">
        <v>376</v>
      </c>
      <c r="AG44" s="748" t="str">
        <f aca="false">IFERROR(ROUNDDOWN(ROUND(Q44*T44,0)*R44,0)*AE44,"")</f>
        <v/>
      </c>
    </row>
    <row r="45" customFormat="false" ht="36.75" hidden="false" customHeight="true" outlineLevel="0" collapsed="false">
      <c r="A45" s="738" t="n">
        <f aca="false">A44+1</f>
        <v>35</v>
      </c>
      <c r="B45" s="739" t="str">
        <f aca="false">IF(基本情報入力シート!C88="","",基本情報入力シート!C88)</f>
        <v/>
      </c>
      <c r="C45" s="739"/>
      <c r="D45" s="739"/>
      <c r="E45" s="739"/>
      <c r="F45" s="739"/>
      <c r="G45" s="739"/>
      <c r="H45" s="739"/>
      <c r="I45" s="739"/>
      <c r="J45" s="739"/>
      <c r="K45" s="739"/>
      <c r="L45" s="738" t="str">
        <f aca="false">IF(基本情報入力シート!M88="","",基本情報入力シート!M88)</f>
        <v/>
      </c>
      <c r="M45" s="738" t="str">
        <f aca="false">IF(基本情報入力シート!R88="","",基本情報入力シート!R88)</f>
        <v/>
      </c>
      <c r="N45" s="738" t="str">
        <f aca="false">IF(基本情報入力シート!W88="","",基本情報入力シート!W88)</f>
        <v/>
      </c>
      <c r="O45" s="738" t="str">
        <f aca="false">IF(基本情報入力シート!X88="","",基本情報入力シート!X88)</f>
        <v/>
      </c>
      <c r="P45" s="740" t="str">
        <f aca="false">IF(基本情報入力シート!Y88="","",基本情報入力シート!Y88)</f>
        <v/>
      </c>
      <c r="Q45" s="690" t="str">
        <f aca="false">IF(基本情報入力シート!Z88="","",基本情報入力シート!Z88)</f>
        <v/>
      </c>
      <c r="R45" s="741" t="str">
        <f aca="false">IF(基本情報入力シート!AA88="","",基本情報入力シート!AA88)</f>
        <v/>
      </c>
      <c r="S45" s="742"/>
      <c r="T45" s="743" t="e">
        <f aca="false">IF(P45="","",VLOOKUP(P45,))</f>
        <v>#N/A</v>
      </c>
      <c r="U45" s="744" t="s">
        <v>98</v>
      </c>
      <c r="V45" s="745"/>
      <c r="W45" s="746" t="s">
        <v>129</v>
      </c>
      <c r="X45" s="745"/>
      <c r="Y45" s="744" t="s">
        <v>375</v>
      </c>
      <c r="Z45" s="745"/>
      <c r="AA45" s="744" t="s">
        <v>129</v>
      </c>
      <c r="AB45" s="745"/>
      <c r="AC45" s="744" t="s">
        <v>130</v>
      </c>
      <c r="AD45" s="165" t="s">
        <v>141</v>
      </c>
      <c r="AE45" s="747" t="str">
        <f aca="false">IF(V45&gt;=1,(Z45*12+AB45)-(V45*12+X45)+1,"")</f>
        <v/>
      </c>
      <c r="AF45" s="165" t="s">
        <v>376</v>
      </c>
      <c r="AG45" s="748" t="str">
        <f aca="false">IFERROR(ROUNDDOWN(ROUND(Q45*T45,0)*R45,0)*AE45,"")</f>
        <v/>
      </c>
    </row>
    <row r="46" customFormat="false" ht="36.75" hidden="false" customHeight="true" outlineLevel="0" collapsed="false">
      <c r="A46" s="738" t="n">
        <f aca="false">A45+1</f>
        <v>36</v>
      </c>
      <c r="B46" s="739" t="str">
        <f aca="false">IF(基本情報入力シート!C89="","",基本情報入力シート!C89)</f>
        <v/>
      </c>
      <c r="C46" s="739"/>
      <c r="D46" s="739"/>
      <c r="E46" s="739"/>
      <c r="F46" s="739"/>
      <c r="G46" s="739"/>
      <c r="H46" s="739"/>
      <c r="I46" s="739"/>
      <c r="J46" s="739"/>
      <c r="K46" s="739"/>
      <c r="L46" s="738" t="str">
        <f aca="false">IF(基本情報入力シート!M89="","",基本情報入力シート!M89)</f>
        <v/>
      </c>
      <c r="M46" s="738" t="str">
        <f aca="false">IF(基本情報入力シート!R89="","",基本情報入力シート!R89)</f>
        <v/>
      </c>
      <c r="N46" s="738" t="str">
        <f aca="false">IF(基本情報入力シート!W89="","",基本情報入力シート!W89)</f>
        <v/>
      </c>
      <c r="O46" s="738" t="str">
        <f aca="false">IF(基本情報入力シート!X89="","",基本情報入力シート!X89)</f>
        <v/>
      </c>
      <c r="P46" s="740" t="str">
        <f aca="false">IF(基本情報入力シート!Y89="","",基本情報入力シート!Y89)</f>
        <v/>
      </c>
      <c r="Q46" s="690" t="str">
        <f aca="false">IF(基本情報入力シート!Z89="","",基本情報入力シート!Z89)</f>
        <v/>
      </c>
      <c r="R46" s="741" t="str">
        <f aca="false">IF(基本情報入力シート!AA89="","",基本情報入力シート!AA89)</f>
        <v/>
      </c>
      <c r="S46" s="742"/>
      <c r="T46" s="743" t="e">
        <f aca="false">IF(P46="","",VLOOKUP(P46,))</f>
        <v>#N/A</v>
      </c>
      <c r="U46" s="744" t="s">
        <v>98</v>
      </c>
      <c r="V46" s="745"/>
      <c r="W46" s="746" t="s">
        <v>129</v>
      </c>
      <c r="X46" s="745"/>
      <c r="Y46" s="744" t="s">
        <v>375</v>
      </c>
      <c r="Z46" s="745"/>
      <c r="AA46" s="744" t="s">
        <v>129</v>
      </c>
      <c r="AB46" s="745"/>
      <c r="AC46" s="744" t="s">
        <v>130</v>
      </c>
      <c r="AD46" s="165" t="s">
        <v>141</v>
      </c>
      <c r="AE46" s="747" t="str">
        <f aca="false">IF(V46&gt;=1,(Z46*12+AB46)-(V46*12+X46)+1,"")</f>
        <v/>
      </c>
      <c r="AF46" s="165" t="s">
        <v>376</v>
      </c>
      <c r="AG46" s="748" t="str">
        <f aca="false">IFERROR(ROUNDDOWN(ROUND(Q46*T46,0)*R46,0)*AE46,"")</f>
        <v/>
      </c>
    </row>
    <row r="47" customFormat="false" ht="36.75" hidden="false" customHeight="true" outlineLevel="0" collapsed="false">
      <c r="A47" s="738" t="n">
        <f aca="false">A46+1</f>
        <v>37</v>
      </c>
      <c r="B47" s="739" t="str">
        <f aca="false">IF(基本情報入力シート!C90="","",基本情報入力シート!C90)</f>
        <v/>
      </c>
      <c r="C47" s="739"/>
      <c r="D47" s="739"/>
      <c r="E47" s="739"/>
      <c r="F47" s="739"/>
      <c r="G47" s="739"/>
      <c r="H47" s="739"/>
      <c r="I47" s="739"/>
      <c r="J47" s="739"/>
      <c r="K47" s="739"/>
      <c r="L47" s="738" t="str">
        <f aca="false">IF(基本情報入力シート!M90="","",基本情報入力シート!M90)</f>
        <v/>
      </c>
      <c r="M47" s="738" t="str">
        <f aca="false">IF(基本情報入力シート!R90="","",基本情報入力シート!R90)</f>
        <v/>
      </c>
      <c r="N47" s="738" t="str">
        <f aca="false">IF(基本情報入力シート!W90="","",基本情報入力シート!W90)</f>
        <v/>
      </c>
      <c r="O47" s="738" t="str">
        <f aca="false">IF(基本情報入力シート!X90="","",基本情報入力シート!X90)</f>
        <v/>
      </c>
      <c r="P47" s="740" t="str">
        <f aca="false">IF(基本情報入力シート!Y90="","",基本情報入力シート!Y90)</f>
        <v/>
      </c>
      <c r="Q47" s="690" t="str">
        <f aca="false">IF(基本情報入力シート!Z90="","",基本情報入力シート!Z90)</f>
        <v/>
      </c>
      <c r="R47" s="741" t="str">
        <f aca="false">IF(基本情報入力シート!AA90="","",基本情報入力シート!AA90)</f>
        <v/>
      </c>
      <c r="S47" s="742"/>
      <c r="T47" s="743" t="e">
        <f aca="false">IF(P47="","",VLOOKUP(P47,))</f>
        <v>#N/A</v>
      </c>
      <c r="U47" s="744" t="s">
        <v>98</v>
      </c>
      <c r="V47" s="745"/>
      <c r="W47" s="746" t="s">
        <v>129</v>
      </c>
      <c r="X47" s="745"/>
      <c r="Y47" s="744" t="s">
        <v>375</v>
      </c>
      <c r="Z47" s="745"/>
      <c r="AA47" s="744" t="s">
        <v>129</v>
      </c>
      <c r="AB47" s="745"/>
      <c r="AC47" s="744" t="s">
        <v>130</v>
      </c>
      <c r="AD47" s="165" t="s">
        <v>141</v>
      </c>
      <c r="AE47" s="747" t="str">
        <f aca="false">IF(V47&gt;=1,(Z47*12+AB47)-(V47*12+X47)+1,"")</f>
        <v/>
      </c>
      <c r="AF47" s="165" t="s">
        <v>376</v>
      </c>
      <c r="AG47" s="748" t="str">
        <f aca="false">IFERROR(ROUNDDOWN(ROUND(Q47*T47,0)*R47,0)*AE47,"")</f>
        <v/>
      </c>
    </row>
    <row r="48" customFormat="false" ht="36.75" hidden="false" customHeight="true" outlineLevel="0" collapsed="false">
      <c r="A48" s="738" t="n">
        <f aca="false">A47+1</f>
        <v>38</v>
      </c>
      <c r="B48" s="739" t="str">
        <f aca="false">IF(基本情報入力シート!C91="","",基本情報入力シート!C91)</f>
        <v/>
      </c>
      <c r="C48" s="739"/>
      <c r="D48" s="739"/>
      <c r="E48" s="739"/>
      <c r="F48" s="739"/>
      <c r="G48" s="739"/>
      <c r="H48" s="739"/>
      <c r="I48" s="739"/>
      <c r="J48" s="739"/>
      <c r="K48" s="739"/>
      <c r="L48" s="738" t="str">
        <f aca="false">IF(基本情報入力シート!M91="","",基本情報入力シート!M91)</f>
        <v/>
      </c>
      <c r="M48" s="738" t="str">
        <f aca="false">IF(基本情報入力シート!R91="","",基本情報入力シート!R91)</f>
        <v/>
      </c>
      <c r="N48" s="738" t="str">
        <f aca="false">IF(基本情報入力シート!W91="","",基本情報入力シート!W91)</f>
        <v/>
      </c>
      <c r="O48" s="738" t="str">
        <f aca="false">IF(基本情報入力シート!X91="","",基本情報入力シート!X91)</f>
        <v/>
      </c>
      <c r="P48" s="740" t="str">
        <f aca="false">IF(基本情報入力シート!Y91="","",基本情報入力シート!Y91)</f>
        <v/>
      </c>
      <c r="Q48" s="690" t="str">
        <f aca="false">IF(基本情報入力シート!Z91="","",基本情報入力シート!Z91)</f>
        <v/>
      </c>
      <c r="R48" s="741" t="str">
        <f aca="false">IF(基本情報入力シート!AA91="","",基本情報入力シート!AA91)</f>
        <v/>
      </c>
      <c r="S48" s="742"/>
      <c r="T48" s="743" t="e">
        <f aca="false">IF(P48="","",VLOOKUP(P48,))</f>
        <v>#N/A</v>
      </c>
      <c r="U48" s="744" t="s">
        <v>98</v>
      </c>
      <c r="V48" s="745"/>
      <c r="W48" s="746" t="s">
        <v>129</v>
      </c>
      <c r="X48" s="745"/>
      <c r="Y48" s="744" t="s">
        <v>375</v>
      </c>
      <c r="Z48" s="745"/>
      <c r="AA48" s="744" t="s">
        <v>129</v>
      </c>
      <c r="AB48" s="745"/>
      <c r="AC48" s="744" t="s">
        <v>130</v>
      </c>
      <c r="AD48" s="165" t="s">
        <v>141</v>
      </c>
      <c r="AE48" s="747" t="str">
        <f aca="false">IF(V48&gt;=1,(Z48*12+AB48)-(V48*12+X48)+1,"")</f>
        <v/>
      </c>
      <c r="AF48" s="165" t="s">
        <v>376</v>
      </c>
      <c r="AG48" s="748" t="str">
        <f aca="false">IFERROR(ROUNDDOWN(ROUND(Q48*T48,0)*R48,0)*AE48,"")</f>
        <v/>
      </c>
    </row>
    <row r="49" customFormat="false" ht="36.75" hidden="false" customHeight="true" outlineLevel="0" collapsed="false">
      <c r="A49" s="738" t="n">
        <f aca="false">A48+1</f>
        <v>39</v>
      </c>
      <c r="B49" s="739" t="str">
        <f aca="false">IF(基本情報入力シート!C92="","",基本情報入力シート!C92)</f>
        <v/>
      </c>
      <c r="C49" s="739"/>
      <c r="D49" s="739"/>
      <c r="E49" s="739"/>
      <c r="F49" s="739"/>
      <c r="G49" s="739"/>
      <c r="H49" s="739"/>
      <c r="I49" s="739"/>
      <c r="J49" s="739"/>
      <c r="K49" s="739"/>
      <c r="L49" s="738" t="str">
        <f aca="false">IF(基本情報入力シート!M92="","",基本情報入力シート!M92)</f>
        <v/>
      </c>
      <c r="M49" s="738" t="str">
        <f aca="false">IF(基本情報入力シート!R92="","",基本情報入力シート!R92)</f>
        <v/>
      </c>
      <c r="N49" s="738" t="str">
        <f aca="false">IF(基本情報入力シート!W92="","",基本情報入力シート!W92)</f>
        <v/>
      </c>
      <c r="O49" s="738" t="str">
        <f aca="false">IF(基本情報入力シート!X92="","",基本情報入力シート!X92)</f>
        <v/>
      </c>
      <c r="P49" s="740" t="str">
        <f aca="false">IF(基本情報入力シート!Y92="","",基本情報入力シート!Y92)</f>
        <v/>
      </c>
      <c r="Q49" s="690" t="str">
        <f aca="false">IF(基本情報入力シート!Z92="","",基本情報入力シート!Z92)</f>
        <v/>
      </c>
      <c r="R49" s="741" t="str">
        <f aca="false">IF(基本情報入力シート!AA92="","",基本情報入力シート!AA92)</f>
        <v/>
      </c>
      <c r="S49" s="742"/>
      <c r="T49" s="743" t="e">
        <f aca="false">IF(P49="","",VLOOKUP(P49,))</f>
        <v>#N/A</v>
      </c>
      <c r="U49" s="744" t="s">
        <v>98</v>
      </c>
      <c r="V49" s="745"/>
      <c r="W49" s="746" t="s">
        <v>129</v>
      </c>
      <c r="X49" s="745"/>
      <c r="Y49" s="744" t="s">
        <v>375</v>
      </c>
      <c r="Z49" s="745"/>
      <c r="AA49" s="744" t="s">
        <v>129</v>
      </c>
      <c r="AB49" s="745"/>
      <c r="AC49" s="744" t="s">
        <v>130</v>
      </c>
      <c r="AD49" s="165" t="s">
        <v>141</v>
      </c>
      <c r="AE49" s="747" t="str">
        <f aca="false">IF(V49&gt;=1,(Z49*12+AB49)-(V49*12+X49)+1,"")</f>
        <v/>
      </c>
      <c r="AF49" s="165" t="s">
        <v>376</v>
      </c>
      <c r="AG49" s="748" t="str">
        <f aca="false">IFERROR(ROUNDDOWN(ROUND(Q49*T49,0)*R49,0)*AE49,"")</f>
        <v/>
      </c>
    </row>
    <row r="50" customFormat="false" ht="36.75" hidden="false" customHeight="true" outlineLevel="0" collapsed="false">
      <c r="A50" s="738" t="n">
        <f aca="false">A49+1</f>
        <v>40</v>
      </c>
      <c r="B50" s="739" t="str">
        <f aca="false">IF(基本情報入力シート!C93="","",基本情報入力シート!C93)</f>
        <v/>
      </c>
      <c r="C50" s="739"/>
      <c r="D50" s="739"/>
      <c r="E50" s="739"/>
      <c r="F50" s="739"/>
      <c r="G50" s="739"/>
      <c r="H50" s="739"/>
      <c r="I50" s="739"/>
      <c r="J50" s="739"/>
      <c r="K50" s="739"/>
      <c r="L50" s="738" t="str">
        <f aca="false">IF(基本情報入力シート!M93="","",基本情報入力シート!M93)</f>
        <v/>
      </c>
      <c r="M50" s="738" t="str">
        <f aca="false">IF(基本情報入力シート!R93="","",基本情報入力シート!R93)</f>
        <v/>
      </c>
      <c r="N50" s="738" t="str">
        <f aca="false">IF(基本情報入力シート!W93="","",基本情報入力シート!W93)</f>
        <v/>
      </c>
      <c r="O50" s="738" t="str">
        <f aca="false">IF(基本情報入力シート!X93="","",基本情報入力シート!X93)</f>
        <v/>
      </c>
      <c r="P50" s="740" t="str">
        <f aca="false">IF(基本情報入力シート!Y93="","",基本情報入力シート!Y93)</f>
        <v/>
      </c>
      <c r="Q50" s="690" t="str">
        <f aca="false">IF(基本情報入力シート!Z93="","",基本情報入力シート!Z93)</f>
        <v/>
      </c>
      <c r="R50" s="741" t="str">
        <f aca="false">IF(基本情報入力シート!AA93="","",基本情報入力シート!AA93)</f>
        <v/>
      </c>
      <c r="S50" s="742"/>
      <c r="T50" s="743" t="e">
        <f aca="false">IF(P50="","",VLOOKUP(P50,))</f>
        <v>#N/A</v>
      </c>
      <c r="U50" s="744" t="s">
        <v>98</v>
      </c>
      <c r="V50" s="745"/>
      <c r="W50" s="746" t="s">
        <v>129</v>
      </c>
      <c r="X50" s="745"/>
      <c r="Y50" s="744" t="s">
        <v>375</v>
      </c>
      <c r="Z50" s="745"/>
      <c r="AA50" s="744" t="s">
        <v>129</v>
      </c>
      <c r="AB50" s="745"/>
      <c r="AC50" s="744" t="s">
        <v>130</v>
      </c>
      <c r="AD50" s="165" t="s">
        <v>141</v>
      </c>
      <c r="AE50" s="747" t="str">
        <f aca="false">IF(V50&gt;=1,(Z50*12+AB50)-(V50*12+X50)+1,"")</f>
        <v/>
      </c>
      <c r="AF50" s="165" t="s">
        <v>376</v>
      </c>
      <c r="AG50" s="748" t="str">
        <f aca="false">IFERROR(ROUNDDOWN(ROUND(Q50*T50,0)*R50,0)*AE50,"")</f>
        <v/>
      </c>
    </row>
    <row r="51" customFormat="false" ht="36.75" hidden="false" customHeight="true" outlineLevel="0" collapsed="false">
      <c r="A51" s="738" t="n">
        <f aca="false">A50+1</f>
        <v>41</v>
      </c>
      <c r="B51" s="739" t="str">
        <f aca="false">IF(基本情報入力シート!C94="","",基本情報入力シート!C94)</f>
        <v/>
      </c>
      <c r="C51" s="739"/>
      <c r="D51" s="739"/>
      <c r="E51" s="739"/>
      <c r="F51" s="739"/>
      <c r="G51" s="739"/>
      <c r="H51" s="739"/>
      <c r="I51" s="739"/>
      <c r="J51" s="739"/>
      <c r="K51" s="739"/>
      <c r="L51" s="738" t="str">
        <f aca="false">IF(基本情報入力シート!M94="","",基本情報入力シート!M94)</f>
        <v/>
      </c>
      <c r="M51" s="738" t="str">
        <f aca="false">IF(基本情報入力シート!R94="","",基本情報入力シート!R94)</f>
        <v/>
      </c>
      <c r="N51" s="738" t="str">
        <f aca="false">IF(基本情報入力シート!W94="","",基本情報入力シート!W94)</f>
        <v/>
      </c>
      <c r="O51" s="738" t="str">
        <f aca="false">IF(基本情報入力シート!X94="","",基本情報入力シート!X94)</f>
        <v/>
      </c>
      <c r="P51" s="740" t="str">
        <f aca="false">IF(基本情報入力シート!Y94="","",基本情報入力シート!Y94)</f>
        <v/>
      </c>
      <c r="Q51" s="690" t="str">
        <f aca="false">IF(基本情報入力シート!Z94="","",基本情報入力シート!Z94)</f>
        <v/>
      </c>
      <c r="R51" s="741" t="str">
        <f aca="false">IF(基本情報入力シート!AA94="","",基本情報入力シート!AA94)</f>
        <v/>
      </c>
      <c r="S51" s="742"/>
      <c r="T51" s="743" t="e">
        <f aca="false">IF(P51="","",VLOOKUP(P51,))</f>
        <v>#N/A</v>
      </c>
      <c r="U51" s="744" t="s">
        <v>98</v>
      </c>
      <c r="V51" s="745"/>
      <c r="W51" s="746" t="s">
        <v>129</v>
      </c>
      <c r="X51" s="745"/>
      <c r="Y51" s="744" t="s">
        <v>375</v>
      </c>
      <c r="Z51" s="745"/>
      <c r="AA51" s="744" t="s">
        <v>129</v>
      </c>
      <c r="AB51" s="745"/>
      <c r="AC51" s="744" t="s">
        <v>130</v>
      </c>
      <c r="AD51" s="165" t="s">
        <v>141</v>
      </c>
      <c r="AE51" s="747" t="str">
        <f aca="false">IF(V51&gt;=1,(Z51*12+AB51)-(V51*12+X51)+1,"")</f>
        <v/>
      </c>
      <c r="AF51" s="165" t="s">
        <v>376</v>
      </c>
      <c r="AG51" s="748" t="str">
        <f aca="false">IFERROR(ROUNDDOWN(ROUND(Q51*T51,0)*R51,0)*AE51,"")</f>
        <v/>
      </c>
    </row>
    <row r="52" customFormat="false" ht="36.75" hidden="false" customHeight="true" outlineLevel="0" collapsed="false">
      <c r="A52" s="738" t="n">
        <f aca="false">A51+1</f>
        <v>42</v>
      </c>
      <c r="B52" s="739" t="str">
        <f aca="false">IF(基本情報入力シート!C95="","",基本情報入力シート!C95)</f>
        <v/>
      </c>
      <c r="C52" s="739"/>
      <c r="D52" s="739"/>
      <c r="E52" s="739"/>
      <c r="F52" s="739"/>
      <c r="G52" s="739"/>
      <c r="H52" s="739"/>
      <c r="I52" s="739"/>
      <c r="J52" s="739"/>
      <c r="K52" s="739"/>
      <c r="L52" s="738" t="str">
        <f aca="false">IF(基本情報入力シート!M95="","",基本情報入力シート!M95)</f>
        <v/>
      </c>
      <c r="M52" s="738" t="str">
        <f aca="false">IF(基本情報入力シート!R95="","",基本情報入力シート!R95)</f>
        <v/>
      </c>
      <c r="N52" s="738" t="str">
        <f aca="false">IF(基本情報入力シート!W95="","",基本情報入力シート!W95)</f>
        <v/>
      </c>
      <c r="O52" s="738" t="str">
        <f aca="false">IF(基本情報入力シート!X95="","",基本情報入力シート!X95)</f>
        <v/>
      </c>
      <c r="P52" s="740" t="str">
        <f aca="false">IF(基本情報入力シート!Y95="","",基本情報入力シート!Y95)</f>
        <v/>
      </c>
      <c r="Q52" s="690" t="str">
        <f aca="false">IF(基本情報入力シート!Z95="","",基本情報入力シート!Z95)</f>
        <v/>
      </c>
      <c r="R52" s="741" t="str">
        <f aca="false">IF(基本情報入力シート!AA95="","",基本情報入力シート!AA95)</f>
        <v/>
      </c>
      <c r="S52" s="742"/>
      <c r="T52" s="743" t="e">
        <f aca="false">IF(P52="","",VLOOKUP(P52,))</f>
        <v>#N/A</v>
      </c>
      <c r="U52" s="744" t="s">
        <v>98</v>
      </c>
      <c r="V52" s="745"/>
      <c r="W52" s="746" t="s">
        <v>129</v>
      </c>
      <c r="X52" s="745"/>
      <c r="Y52" s="744" t="s">
        <v>375</v>
      </c>
      <c r="Z52" s="745"/>
      <c r="AA52" s="744" t="s">
        <v>129</v>
      </c>
      <c r="AB52" s="745"/>
      <c r="AC52" s="744" t="s">
        <v>130</v>
      </c>
      <c r="AD52" s="165" t="s">
        <v>141</v>
      </c>
      <c r="AE52" s="747" t="str">
        <f aca="false">IF(V52&gt;=1,(Z52*12+AB52)-(V52*12+X52)+1,"")</f>
        <v/>
      </c>
      <c r="AF52" s="165" t="s">
        <v>376</v>
      </c>
      <c r="AG52" s="748" t="str">
        <f aca="false">IFERROR(ROUNDDOWN(ROUND(Q52*T52,0)*R52,0)*AE52,"")</f>
        <v/>
      </c>
    </row>
    <row r="53" customFormat="false" ht="36.75" hidden="false" customHeight="true" outlineLevel="0" collapsed="false">
      <c r="A53" s="738" t="n">
        <f aca="false">A52+1</f>
        <v>43</v>
      </c>
      <c r="B53" s="739" t="str">
        <f aca="false">IF(基本情報入力シート!C96="","",基本情報入力シート!C96)</f>
        <v/>
      </c>
      <c r="C53" s="739"/>
      <c r="D53" s="739"/>
      <c r="E53" s="739"/>
      <c r="F53" s="739"/>
      <c r="G53" s="739"/>
      <c r="H53" s="739"/>
      <c r="I53" s="739"/>
      <c r="J53" s="739"/>
      <c r="K53" s="739"/>
      <c r="L53" s="738" t="str">
        <f aca="false">IF(基本情報入力シート!M96="","",基本情報入力シート!M96)</f>
        <v/>
      </c>
      <c r="M53" s="738" t="str">
        <f aca="false">IF(基本情報入力シート!R96="","",基本情報入力シート!R96)</f>
        <v/>
      </c>
      <c r="N53" s="738" t="str">
        <f aca="false">IF(基本情報入力シート!W96="","",基本情報入力シート!W96)</f>
        <v/>
      </c>
      <c r="O53" s="738" t="str">
        <f aca="false">IF(基本情報入力シート!X96="","",基本情報入力シート!X96)</f>
        <v/>
      </c>
      <c r="P53" s="740" t="str">
        <f aca="false">IF(基本情報入力シート!Y96="","",基本情報入力シート!Y96)</f>
        <v/>
      </c>
      <c r="Q53" s="690" t="str">
        <f aca="false">IF(基本情報入力シート!Z96="","",基本情報入力シート!Z96)</f>
        <v/>
      </c>
      <c r="R53" s="741" t="str">
        <f aca="false">IF(基本情報入力シート!AA96="","",基本情報入力シート!AA96)</f>
        <v/>
      </c>
      <c r="S53" s="742"/>
      <c r="T53" s="743" t="e">
        <f aca="false">IF(P53="","",VLOOKUP(P53,))</f>
        <v>#N/A</v>
      </c>
      <c r="U53" s="744" t="s">
        <v>98</v>
      </c>
      <c r="V53" s="745"/>
      <c r="W53" s="746" t="s">
        <v>129</v>
      </c>
      <c r="X53" s="745"/>
      <c r="Y53" s="744" t="s">
        <v>375</v>
      </c>
      <c r="Z53" s="745"/>
      <c r="AA53" s="744" t="s">
        <v>129</v>
      </c>
      <c r="AB53" s="745"/>
      <c r="AC53" s="744" t="s">
        <v>130</v>
      </c>
      <c r="AD53" s="165" t="s">
        <v>141</v>
      </c>
      <c r="AE53" s="747" t="str">
        <f aca="false">IF(V53&gt;=1,(Z53*12+AB53)-(V53*12+X53)+1,"")</f>
        <v/>
      </c>
      <c r="AF53" s="165" t="s">
        <v>376</v>
      </c>
      <c r="AG53" s="748" t="str">
        <f aca="false">IFERROR(ROUNDDOWN(ROUND(Q53*T53,0)*R53,0)*AE53,"")</f>
        <v/>
      </c>
    </row>
    <row r="54" customFormat="false" ht="36.75" hidden="false" customHeight="true" outlineLevel="0" collapsed="false">
      <c r="A54" s="738" t="n">
        <f aca="false">A53+1</f>
        <v>44</v>
      </c>
      <c r="B54" s="739" t="str">
        <f aca="false">IF(基本情報入力シート!C97="","",基本情報入力シート!C97)</f>
        <v/>
      </c>
      <c r="C54" s="739"/>
      <c r="D54" s="739"/>
      <c r="E54" s="739"/>
      <c r="F54" s="739"/>
      <c r="G54" s="739"/>
      <c r="H54" s="739"/>
      <c r="I54" s="739"/>
      <c r="J54" s="739"/>
      <c r="K54" s="739"/>
      <c r="L54" s="738" t="str">
        <f aca="false">IF(基本情報入力シート!M97="","",基本情報入力シート!M97)</f>
        <v/>
      </c>
      <c r="M54" s="738" t="str">
        <f aca="false">IF(基本情報入力シート!R97="","",基本情報入力シート!R97)</f>
        <v/>
      </c>
      <c r="N54" s="738" t="str">
        <f aca="false">IF(基本情報入力シート!W97="","",基本情報入力シート!W97)</f>
        <v/>
      </c>
      <c r="O54" s="738" t="str">
        <f aca="false">IF(基本情報入力シート!X97="","",基本情報入力シート!X97)</f>
        <v/>
      </c>
      <c r="P54" s="740" t="str">
        <f aca="false">IF(基本情報入力シート!Y97="","",基本情報入力シート!Y97)</f>
        <v/>
      </c>
      <c r="Q54" s="690" t="str">
        <f aca="false">IF(基本情報入力シート!Z97="","",基本情報入力シート!Z97)</f>
        <v/>
      </c>
      <c r="R54" s="741" t="str">
        <f aca="false">IF(基本情報入力シート!AA97="","",基本情報入力シート!AA97)</f>
        <v/>
      </c>
      <c r="S54" s="742"/>
      <c r="T54" s="743" t="e">
        <f aca="false">IF(P54="","",VLOOKUP(P54,))</f>
        <v>#N/A</v>
      </c>
      <c r="U54" s="744" t="s">
        <v>98</v>
      </c>
      <c r="V54" s="745"/>
      <c r="W54" s="746" t="s">
        <v>129</v>
      </c>
      <c r="X54" s="745"/>
      <c r="Y54" s="744" t="s">
        <v>375</v>
      </c>
      <c r="Z54" s="745"/>
      <c r="AA54" s="744" t="s">
        <v>129</v>
      </c>
      <c r="AB54" s="745"/>
      <c r="AC54" s="744" t="s">
        <v>130</v>
      </c>
      <c r="AD54" s="165" t="s">
        <v>141</v>
      </c>
      <c r="AE54" s="747" t="str">
        <f aca="false">IF(V54&gt;=1,(Z54*12+AB54)-(V54*12+X54)+1,"")</f>
        <v/>
      </c>
      <c r="AF54" s="165" t="s">
        <v>376</v>
      </c>
      <c r="AG54" s="748" t="str">
        <f aca="false">IFERROR(ROUNDDOWN(ROUND(Q54*T54,0)*R54,0)*AE54,"")</f>
        <v/>
      </c>
    </row>
    <row r="55" customFormat="false" ht="36.75" hidden="false" customHeight="true" outlineLevel="0" collapsed="false">
      <c r="A55" s="738" t="n">
        <f aca="false">A54+1</f>
        <v>45</v>
      </c>
      <c r="B55" s="739" t="str">
        <f aca="false">IF(基本情報入力シート!C98="","",基本情報入力シート!C98)</f>
        <v/>
      </c>
      <c r="C55" s="739"/>
      <c r="D55" s="739"/>
      <c r="E55" s="739"/>
      <c r="F55" s="739"/>
      <c r="G55" s="739"/>
      <c r="H55" s="739"/>
      <c r="I55" s="739"/>
      <c r="J55" s="739"/>
      <c r="K55" s="739"/>
      <c r="L55" s="738" t="str">
        <f aca="false">IF(基本情報入力シート!M98="","",基本情報入力シート!M98)</f>
        <v/>
      </c>
      <c r="M55" s="738" t="str">
        <f aca="false">IF(基本情報入力シート!R98="","",基本情報入力シート!R98)</f>
        <v/>
      </c>
      <c r="N55" s="738" t="str">
        <f aca="false">IF(基本情報入力シート!W98="","",基本情報入力シート!W98)</f>
        <v/>
      </c>
      <c r="O55" s="738" t="str">
        <f aca="false">IF(基本情報入力シート!X98="","",基本情報入力シート!X98)</f>
        <v/>
      </c>
      <c r="P55" s="740" t="str">
        <f aca="false">IF(基本情報入力シート!Y98="","",基本情報入力シート!Y98)</f>
        <v/>
      </c>
      <c r="Q55" s="690" t="str">
        <f aca="false">IF(基本情報入力シート!Z98="","",基本情報入力シート!Z98)</f>
        <v/>
      </c>
      <c r="R55" s="741" t="str">
        <f aca="false">IF(基本情報入力シート!AA98="","",基本情報入力シート!AA98)</f>
        <v/>
      </c>
      <c r="S55" s="742"/>
      <c r="T55" s="743" t="e">
        <f aca="false">IF(P55="","",VLOOKUP(P55,))</f>
        <v>#N/A</v>
      </c>
      <c r="U55" s="744" t="s">
        <v>98</v>
      </c>
      <c r="V55" s="745"/>
      <c r="W55" s="746" t="s">
        <v>129</v>
      </c>
      <c r="X55" s="745"/>
      <c r="Y55" s="744" t="s">
        <v>375</v>
      </c>
      <c r="Z55" s="745"/>
      <c r="AA55" s="744" t="s">
        <v>129</v>
      </c>
      <c r="AB55" s="745"/>
      <c r="AC55" s="744" t="s">
        <v>130</v>
      </c>
      <c r="AD55" s="165" t="s">
        <v>141</v>
      </c>
      <c r="AE55" s="747" t="str">
        <f aca="false">IF(V55&gt;=1,(Z55*12+AB55)-(V55*12+X55)+1,"")</f>
        <v/>
      </c>
      <c r="AF55" s="165" t="s">
        <v>376</v>
      </c>
      <c r="AG55" s="748" t="str">
        <f aca="false">IFERROR(ROUNDDOWN(ROUND(Q55*T55,0)*R55,0)*AE55,"")</f>
        <v/>
      </c>
    </row>
    <row r="56" customFormat="false" ht="36.75" hidden="false" customHeight="true" outlineLevel="0" collapsed="false">
      <c r="A56" s="738" t="n">
        <f aca="false">A55+1</f>
        <v>46</v>
      </c>
      <c r="B56" s="739" t="str">
        <f aca="false">IF(基本情報入力シート!C99="","",基本情報入力シート!C99)</f>
        <v/>
      </c>
      <c r="C56" s="739"/>
      <c r="D56" s="739"/>
      <c r="E56" s="739"/>
      <c r="F56" s="739"/>
      <c r="G56" s="739"/>
      <c r="H56" s="739"/>
      <c r="I56" s="739"/>
      <c r="J56" s="739"/>
      <c r="K56" s="739"/>
      <c r="L56" s="738" t="str">
        <f aca="false">IF(基本情報入力シート!M99="","",基本情報入力シート!M99)</f>
        <v/>
      </c>
      <c r="M56" s="738" t="str">
        <f aca="false">IF(基本情報入力シート!R99="","",基本情報入力シート!R99)</f>
        <v/>
      </c>
      <c r="N56" s="738" t="str">
        <f aca="false">IF(基本情報入力シート!W99="","",基本情報入力シート!W99)</f>
        <v/>
      </c>
      <c r="O56" s="738" t="str">
        <f aca="false">IF(基本情報入力シート!X99="","",基本情報入力シート!X99)</f>
        <v/>
      </c>
      <c r="P56" s="740" t="str">
        <f aca="false">IF(基本情報入力シート!Y99="","",基本情報入力シート!Y99)</f>
        <v/>
      </c>
      <c r="Q56" s="690" t="str">
        <f aca="false">IF(基本情報入力シート!Z99="","",基本情報入力シート!Z99)</f>
        <v/>
      </c>
      <c r="R56" s="741" t="str">
        <f aca="false">IF(基本情報入力シート!AA99="","",基本情報入力シート!AA99)</f>
        <v/>
      </c>
      <c r="S56" s="742"/>
      <c r="T56" s="743" t="e">
        <f aca="false">IF(P56="","",VLOOKUP(P56,))</f>
        <v>#N/A</v>
      </c>
      <c r="U56" s="744" t="s">
        <v>98</v>
      </c>
      <c r="V56" s="745"/>
      <c r="W56" s="746" t="s">
        <v>129</v>
      </c>
      <c r="X56" s="745"/>
      <c r="Y56" s="744" t="s">
        <v>375</v>
      </c>
      <c r="Z56" s="745"/>
      <c r="AA56" s="744" t="s">
        <v>129</v>
      </c>
      <c r="AB56" s="745"/>
      <c r="AC56" s="744" t="s">
        <v>130</v>
      </c>
      <c r="AD56" s="165" t="s">
        <v>141</v>
      </c>
      <c r="AE56" s="747" t="str">
        <f aca="false">IF(V56&gt;=1,(Z56*12+AB56)-(V56*12+X56)+1,"")</f>
        <v/>
      </c>
      <c r="AF56" s="165" t="s">
        <v>376</v>
      </c>
      <c r="AG56" s="748" t="str">
        <f aca="false">IFERROR(ROUNDDOWN(ROUND(Q56*T56,0)*R56,0)*AE56,"")</f>
        <v/>
      </c>
    </row>
    <row r="57" customFormat="false" ht="36.75" hidden="false" customHeight="true" outlineLevel="0" collapsed="false">
      <c r="A57" s="738" t="n">
        <f aca="false">A56+1</f>
        <v>47</v>
      </c>
      <c r="B57" s="739" t="str">
        <f aca="false">IF(基本情報入力シート!C100="","",基本情報入力シート!C100)</f>
        <v/>
      </c>
      <c r="C57" s="739"/>
      <c r="D57" s="739"/>
      <c r="E57" s="739"/>
      <c r="F57" s="739"/>
      <c r="G57" s="739"/>
      <c r="H57" s="739"/>
      <c r="I57" s="739"/>
      <c r="J57" s="739"/>
      <c r="K57" s="739"/>
      <c r="L57" s="738" t="str">
        <f aca="false">IF(基本情報入力シート!M100="","",基本情報入力シート!M100)</f>
        <v/>
      </c>
      <c r="M57" s="738" t="str">
        <f aca="false">IF(基本情報入力シート!R100="","",基本情報入力シート!R100)</f>
        <v/>
      </c>
      <c r="N57" s="738" t="str">
        <f aca="false">IF(基本情報入力シート!W100="","",基本情報入力シート!W100)</f>
        <v/>
      </c>
      <c r="O57" s="738" t="str">
        <f aca="false">IF(基本情報入力シート!X100="","",基本情報入力シート!X100)</f>
        <v/>
      </c>
      <c r="P57" s="740" t="str">
        <f aca="false">IF(基本情報入力シート!Y100="","",基本情報入力シート!Y100)</f>
        <v/>
      </c>
      <c r="Q57" s="690" t="str">
        <f aca="false">IF(基本情報入力シート!Z100="","",基本情報入力シート!Z100)</f>
        <v/>
      </c>
      <c r="R57" s="741" t="str">
        <f aca="false">IF(基本情報入力シート!AA100="","",基本情報入力シート!AA100)</f>
        <v/>
      </c>
      <c r="S57" s="742"/>
      <c r="T57" s="743" t="e">
        <f aca="false">IF(P57="","",VLOOKUP(P57,))</f>
        <v>#N/A</v>
      </c>
      <c r="U57" s="744" t="s">
        <v>98</v>
      </c>
      <c r="V57" s="745"/>
      <c r="W57" s="746" t="s">
        <v>129</v>
      </c>
      <c r="X57" s="745"/>
      <c r="Y57" s="744" t="s">
        <v>375</v>
      </c>
      <c r="Z57" s="745"/>
      <c r="AA57" s="744" t="s">
        <v>129</v>
      </c>
      <c r="AB57" s="745"/>
      <c r="AC57" s="744" t="s">
        <v>130</v>
      </c>
      <c r="AD57" s="165" t="s">
        <v>141</v>
      </c>
      <c r="AE57" s="747" t="str">
        <f aca="false">IF(V57&gt;=1,(Z57*12+AB57)-(V57*12+X57)+1,"")</f>
        <v/>
      </c>
      <c r="AF57" s="165" t="s">
        <v>376</v>
      </c>
      <c r="AG57" s="748" t="str">
        <f aca="false">IFERROR(ROUNDDOWN(ROUND(Q57*T57,0)*R57,0)*AE57,"")</f>
        <v/>
      </c>
    </row>
    <row r="58" customFormat="false" ht="36.75" hidden="false" customHeight="true" outlineLevel="0" collapsed="false">
      <c r="A58" s="738" t="n">
        <f aca="false">A57+1</f>
        <v>48</v>
      </c>
      <c r="B58" s="739" t="str">
        <f aca="false">IF(基本情報入力シート!C101="","",基本情報入力シート!C101)</f>
        <v/>
      </c>
      <c r="C58" s="739"/>
      <c r="D58" s="739"/>
      <c r="E58" s="739"/>
      <c r="F58" s="739"/>
      <c r="G58" s="739"/>
      <c r="H58" s="739"/>
      <c r="I58" s="739"/>
      <c r="J58" s="739"/>
      <c r="K58" s="739"/>
      <c r="L58" s="738" t="str">
        <f aca="false">IF(基本情報入力シート!M101="","",基本情報入力シート!M101)</f>
        <v/>
      </c>
      <c r="M58" s="738" t="str">
        <f aca="false">IF(基本情報入力シート!R101="","",基本情報入力シート!R101)</f>
        <v/>
      </c>
      <c r="N58" s="738" t="str">
        <f aca="false">IF(基本情報入力シート!W101="","",基本情報入力シート!W101)</f>
        <v/>
      </c>
      <c r="O58" s="738" t="str">
        <f aca="false">IF(基本情報入力シート!X101="","",基本情報入力シート!X101)</f>
        <v/>
      </c>
      <c r="P58" s="740" t="str">
        <f aca="false">IF(基本情報入力シート!Y101="","",基本情報入力シート!Y101)</f>
        <v/>
      </c>
      <c r="Q58" s="690" t="str">
        <f aca="false">IF(基本情報入力シート!Z101="","",基本情報入力シート!Z101)</f>
        <v/>
      </c>
      <c r="R58" s="741" t="str">
        <f aca="false">IF(基本情報入力シート!AA101="","",基本情報入力シート!AA101)</f>
        <v/>
      </c>
      <c r="S58" s="742"/>
      <c r="T58" s="743" t="e">
        <f aca="false">IF(P58="","",VLOOKUP(P58,))</f>
        <v>#N/A</v>
      </c>
      <c r="U58" s="744" t="s">
        <v>98</v>
      </c>
      <c r="V58" s="745"/>
      <c r="W58" s="746" t="s">
        <v>129</v>
      </c>
      <c r="X58" s="745"/>
      <c r="Y58" s="744" t="s">
        <v>375</v>
      </c>
      <c r="Z58" s="745"/>
      <c r="AA58" s="744" t="s">
        <v>129</v>
      </c>
      <c r="AB58" s="745"/>
      <c r="AC58" s="744" t="s">
        <v>130</v>
      </c>
      <c r="AD58" s="165" t="s">
        <v>141</v>
      </c>
      <c r="AE58" s="747" t="str">
        <f aca="false">IF(V58&gt;=1,(Z58*12+AB58)-(V58*12+X58)+1,"")</f>
        <v/>
      </c>
      <c r="AF58" s="165" t="s">
        <v>376</v>
      </c>
      <c r="AG58" s="748" t="str">
        <f aca="false">IFERROR(ROUNDDOWN(ROUND(Q58*T58,0)*R58,0)*AE58,"")</f>
        <v/>
      </c>
    </row>
    <row r="59" customFormat="false" ht="36.75" hidden="false" customHeight="true" outlineLevel="0" collapsed="false">
      <c r="A59" s="738" t="n">
        <f aca="false">A58+1</f>
        <v>49</v>
      </c>
      <c r="B59" s="739" t="str">
        <f aca="false">IF(基本情報入力シート!C102="","",基本情報入力シート!C102)</f>
        <v/>
      </c>
      <c r="C59" s="739"/>
      <c r="D59" s="739"/>
      <c r="E59" s="739"/>
      <c r="F59" s="739"/>
      <c r="G59" s="739"/>
      <c r="H59" s="739"/>
      <c r="I59" s="739"/>
      <c r="J59" s="739"/>
      <c r="K59" s="739"/>
      <c r="L59" s="738" t="str">
        <f aca="false">IF(基本情報入力シート!M102="","",基本情報入力シート!M102)</f>
        <v/>
      </c>
      <c r="M59" s="738" t="str">
        <f aca="false">IF(基本情報入力シート!R102="","",基本情報入力シート!R102)</f>
        <v/>
      </c>
      <c r="N59" s="738" t="str">
        <f aca="false">IF(基本情報入力シート!W102="","",基本情報入力シート!W102)</f>
        <v/>
      </c>
      <c r="O59" s="738" t="str">
        <f aca="false">IF(基本情報入力シート!X102="","",基本情報入力シート!X102)</f>
        <v/>
      </c>
      <c r="P59" s="740" t="str">
        <f aca="false">IF(基本情報入力シート!Y102="","",基本情報入力シート!Y102)</f>
        <v/>
      </c>
      <c r="Q59" s="690" t="str">
        <f aca="false">IF(基本情報入力シート!Z102="","",基本情報入力シート!Z102)</f>
        <v/>
      </c>
      <c r="R59" s="741" t="str">
        <f aca="false">IF(基本情報入力シート!AA102="","",基本情報入力シート!AA102)</f>
        <v/>
      </c>
      <c r="S59" s="742"/>
      <c r="T59" s="743" t="e">
        <f aca="false">IF(P59="","",VLOOKUP(P59,))</f>
        <v>#N/A</v>
      </c>
      <c r="U59" s="744" t="s">
        <v>98</v>
      </c>
      <c r="V59" s="745"/>
      <c r="W59" s="746" t="s">
        <v>129</v>
      </c>
      <c r="X59" s="745"/>
      <c r="Y59" s="744" t="s">
        <v>375</v>
      </c>
      <c r="Z59" s="745"/>
      <c r="AA59" s="744" t="s">
        <v>129</v>
      </c>
      <c r="AB59" s="745"/>
      <c r="AC59" s="744" t="s">
        <v>130</v>
      </c>
      <c r="AD59" s="165" t="s">
        <v>141</v>
      </c>
      <c r="AE59" s="747" t="str">
        <f aca="false">IF(V59&gt;=1,(Z59*12+AB59)-(V59*12+X59)+1,"")</f>
        <v/>
      </c>
      <c r="AF59" s="165" t="s">
        <v>376</v>
      </c>
      <c r="AG59" s="748" t="str">
        <f aca="false">IFERROR(ROUNDDOWN(ROUND(Q59*T59,0)*R59,0)*AE59,"")</f>
        <v/>
      </c>
    </row>
    <row r="60" customFormat="false" ht="36.75" hidden="false" customHeight="true" outlineLevel="0" collapsed="false">
      <c r="A60" s="738" t="n">
        <f aca="false">A59+1</f>
        <v>50</v>
      </c>
      <c r="B60" s="739" t="str">
        <f aca="false">IF(基本情報入力シート!C103="","",基本情報入力シート!C103)</f>
        <v/>
      </c>
      <c r="C60" s="739"/>
      <c r="D60" s="739"/>
      <c r="E60" s="739"/>
      <c r="F60" s="739"/>
      <c r="G60" s="739"/>
      <c r="H60" s="739"/>
      <c r="I60" s="739"/>
      <c r="J60" s="739"/>
      <c r="K60" s="739"/>
      <c r="L60" s="738" t="str">
        <f aca="false">IF(基本情報入力シート!M103="","",基本情報入力シート!M103)</f>
        <v/>
      </c>
      <c r="M60" s="738" t="str">
        <f aca="false">IF(基本情報入力シート!R103="","",基本情報入力シート!R103)</f>
        <v/>
      </c>
      <c r="N60" s="738" t="str">
        <f aca="false">IF(基本情報入力シート!W103="","",基本情報入力シート!W103)</f>
        <v/>
      </c>
      <c r="O60" s="738" t="str">
        <f aca="false">IF(基本情報入力シート!X103="","",基本情報入力シート!X103)</f>
        <v/>
      </c>
      <c r="P60" s="740" t="str">
        <f aca="false">IF(基本情報入力シート!Y103="","",基本情報入力シート!Y103)</f>
        <v/>
      </c>
      <c r="Q60" s="690" t="str">
        <f aca="false">IF(基本情報入力シート!Z103="","",基本情報入力シート!Z103)</f>
        <v/>
      </c>
      <c r="R60" s="741" t="str">
        <f aca="false">IF(基本情報入力シート!AA103="","",基本情報入力シート!AA103)</f>
        <v/>
      </c>
      <c r="S60" s="742"/>
      <c r="T60" s="743" t="e">
        <f aca="false">IF(P60="","",VLOOKUP(P60,))</f>
        <v>#N/A</v>
      </c>
      <c r="U60" s="744" t="s">
        <v>98</v>
      </c>
      <c r="V60" s="745"/>
      <c r="W60" s="746" t="s">
        <v>129</v>
      </c>
      <c r="X60" s="745"/>
      <c r="Y60" s="744" t="s">
        <v>375</v>
      </c>
      <c r="Z60" s="745"/>
      <c r="AA60" s="744" t="s">
        <v>129</v>
      </c>
      <c r="AB60" s="745"/>
      <c r="AC60" s="744" t="s">
        <v>130</v>
      </c>
      <c r="AD60" s="165" t="s">
        <v>141</v>
      </c>
      <c r="AE60" s="747" t="str">
        <f aca="false">IF(V60&gt;=1,(Z60*12+AB60)-(V60*12+X60)+1,"")</f>
        <v/>
      </c>
      <c r="AF60" s="165" t="s">
        <v>376</v>
      </c>
      <c r="AG60" s="748" t="str">
        <f aca="false">IFERROR(ROUNDDOWN(ROUND(Q60*T60,0)*R60,0)*AE60,"")</f>
        <v/>
      </c>
    </row>
    <row r="61" customFormat="false" ht="36.75" hidden="false" customHeight="true" outlineLevel="0" collapsed="false">
      <c r="A61" s="738" t="n">
        <f aca="false">A60+1</f>
        <v>51</v>
      </c>
      <c r="B61" s="739" t="str">
        <f aca="false">IF(基本情報入力シート!C104="","",基本情報入力シート!C104)</f>
        <v/>
      </c>
      <c r="C61" s="739"/>
      <c r="D61" s="739"/>
      <c r="E61" s="739"/>
      <c r="F61" s="739"/>
      <c r="G61" s="739"/>
      <c r="H61" s="739"/>
      <c r="I61" s="739"/>
      <c r="J61" s="739"/>
      <c r="K61" s="739"/>
      <c r="L61" s="738" t="str">
        <f aca="false">IF(基本情報入力シート!M104="","",基本情報入力シート!M104)</f>
        <v/>
      </c>
      <c r="M61" s="738" t="str">
        <f aca="false">IF(基本情報入力シート!R104="","",基本情報入力シート!R104)</f>
        <v/>
      </c>
      <c r="N61" s="738" t="str">
        <f aca="false">IF(基本情報入力シート!W104="","",基本情報入力シート!W104)</f>
        <v/>
      </c>
      <c r="O61" s="738" t="str">
        <f aca="false">IF(基本情報入力シート!X104="","",基本情報入力シート!X104)</f>
        <v/>
      </c>
      <c r="P61" s="740" t="str">
        <f aca="false">IF(基本情報入力シート!Y104="","",基本情報入力シート!Y104)</f>
        <v/>
      </c>
      <c r="Q61" s="690" t="str">
        <f aca="false">IF(基本情報入力シート!Z104="","",基本情報入力シート!Z104)</f>
        <v/>
      </c>
      <c r="R61" s="741" t="str">
        <f aca="false">IF(基本情報入力シート!AA104="","",基本情報入力シート!AA104)</f>
        <v/>
      </c>
      <c r="S61" s="742"/>
      <c r="T61" s="743" t="e">
        <f aca="false">IF(P61="","",VLOOKUP(P61,))</f>
        <v>#N/A</v>
      </c>
      <c r="U61" s="744" t="s">
        <v>98</v>
      </c>
      <c r="V61" s="745"/>
      <c r="W61" s="746" t="s">
        <v>129</v>
      </c>
      <c r="X61" s="745"/>
      <c r="Y61" s="744" t="s">
        <v>375</v>
      </c>
      <c r="Z61" s="745"/>
      <c r="AA61" s="744" t="s">
        <v>129</v>
      </c>
      <c r="AB61" s="745"/>
      <c r="AC61" s="744" t="s">
        <v>130</v>
      </c>
      <c r="AD61" s="165" t="s">
        <v>141</v>
      </c>
      <c r="AE61" s="747" t="str">
        <f aca="false">IF(V61&gt;=1,(Z61*12+AB61)-(V61*12+X61)+1,"")</f>
        <v/>
      </c>
      <c r="AF61" s="165" t="s">
        <v>376</v>
      </c>
      <c r="AG61" s="748" t="str">
        <f aca="false">IFERROR(ROUNDDOWN(ROUND(Q61*T61,0)*R61,0)*AE61,"")</f>
        <v/>
      </c>
    </row>
    <row r="62" customFormat="false" ht="36.75" hidden="false" customHeight="true" outlineLevel="0" collapsed="false">
      <c r="A62" s="738" t="n">
        <f aca="false">A61+1</f>
        <v>52</v>
      </c>
      <c r="B62" s="739" t="str">
        <f aca="false">IF(基本情報入力シート!C105="","",基本情報入力シート!C105)</f>
        <v/>
      </c>
      <c r="C62" s="739"/>
      <c r="D62" s="739"/>
      <c r="E62" s="739"/>
      <c r="F62" s="739"/>
      <c r="G62" s="739"/>
      <c r="H62" s="739"/>
      <c r="I62" s="739"/>
      <c r="J62" s="739"/>
      <c r="K62" s="739"/>
      <c r="L62" s="738" t="str">
        <f aca="false">IF(基本情報入力シート!M105="","",基本情報入力シート!M105)</f>
        <v/>
      </c>
      <c r="M62" s="738" t="str">
        <f aca="false">IF(基本情報入力シート!R105="","",基本情報入力シート!R105)</f>
        <v/>
      </c>
      <c r="N62" s="738" t="str">
        <f aca="false">IF(基本情報入力シート!W105="","",基本情報入力シート!W105)</f>
        <v/>
      </c>
      <c r="O62" s="738" t="str">
        <f aca="false">IF(基本情報入力シート!X105="","",基本情報入力シート!X105)</f>
        <v/>
      </c>
      <c r="P62" s="740" t="str">
        <f aca="false">IF(基本情報入力シート!Y105="","",基本情報入力シート!Y105)</f>
        <v/>
      </c>
      <c r="Q62" s="690" t="str">
        <f aca="false">IF(基本情報入力シート!Z105="","",基本情報入力シート!Z105)</f>
        <v/>
      </c>
      <c r="R62" s="741" t="str">
        <f aca="false">IF(基本情報入力シート!AA105="","",基本情報入力シート!AA105)</f>
        <v/>
      </c>
      <c r="S62" s="742"/>
      <c r="T62" s="743" t="e">
        <f aca="false">IF(P62="","",VLOOKUP(P62,))</f>
        <v>#N/A</v>
      </c>
      <c r="U62" s="744" t="s">
        <v>98</v>
      </c>
      <c r="V62" s="745"/>
      <c r="W62" s="746" t="s">
        <v>129</v>
      </c>
      <c r="X62" s="745"/>
      <c r="Y62" s="744" t="s">
        <v>375</v>
      </c>
      <c r="Z62" s="745"/>
      <c r="AA62" s="744" t="s">
        <v>129</v>
      </c>
      <c r="AB62" s="745"/>
      <c r="AC62" s="744" t="s">
        <v>130</v>
      </c>
      <c r="AD62" s="165" t="s">
        <v>141</v>
      </c>
      <c r="AE62" s="747" t="str">
        <f aca="false">IF(V62&gt;=1,(Z62*12+AB62)-(V62*12+X62)+1,"")</f>
        <v/>
      </c>
      <c r="AF62" s="165" t="s">
        <v>376</v>
      </c>
      <c r="AG62" s="748" t="str">
        <f aca="false">IFERROR(ROUNDDOWN(ROUND(Q62*T62,0)*R62,0)*AE62,"")</f>
        <v/>
      </c>
    </row>
    <row r="63" customFormat="false" ht="36.75" hidden="false" customHeight="true" outlineLevel="0" collapsed="false">
      <c r="A63" s="738" t="n">
        <f aca="false">A62+1</f>
        <v>53</v>
      </c>
      <c r="B63" s="739" t="str">
        <f aca="false">IF(基本情報入力シート!C106="","",基本情報入力シート!C106)</f>
        <v/>
      </c>
      <c r="C63" s="739"/>
      <c r="D63" s="739"/>
      <c r="E63" s="739"/>
      <c r="F63" s="739"/>
      <c r="G63" s="739"/>
      <c r="H63" s="739"/>
      <c r="I63" s="739"/>
      <c r="J63" s="739"/>
      <c r="K63" s="739"/>
      <c r="L63" s="738" t="str">
        <f aca="false">IF(基本情報入力シート!M106="","",基本情報入力シート!M106)</f>
        <v/>
      </c>
      <c r="M63" s="738" t="str">
        <f aca="false">IF(基本情報入力シート!R106="","",基本情報入力シート!R106)</f>
        <v/>
      </c>
      <c r="N63" s="738" t="str">
        <f aca="false">IF(基本情報入力シート!W106="","",基本情報入力シート!W106)</f>
        <v/>
      </c>
      <c r="O63" s="738" t="str">
        <f aca="false">IF(基本情報入力シート!X106="","",基本情報入力シート!X106)</f>
        <v/>
      </c>
      <c r="P63" s="740" t="str">
        <f aca="false">IF(基本情報入力シート!Y106="","",基本情報入力シート!Y106)</f>
        <v/>
      </c>
      <c r="Q63" s="690" t="str">
        <f aca="false">IF(基本情報入力シート!Z106="","",基本情報入力シート!Z106)</f>
        <v/>
      </c>
      <c r="R63" s="741" t="str">
        <f aca="false">IF(基本情報入力シート!AA106="","",基本情報入力シート!AA106)</f>
        <v/>
      </c>
      <c r="S63" s="742"/>
      <c r="T63" s="743" t="e">
        <f aca="false">IF(P63="","",VLOOKUP(P63,))</f>
        <v>#N/A</v>
      </c>
      <c r="U63" s="744" t="s">
        <v>98</v>
      </c>
      <c r="V63" s="745"/>
      <c r="W63" s="746" t="s">
        <v>129</v>
      </c>
      <c r="X63" s="745"/>
      <c r="Y63" s="744" t="s">
        <v>375</v>
      </c>
      <c r="Z63" s="745"/>
      <c r="AA63" s="744" t="s">
        <v>129</v>
      </c>
      <c r="AB63" s="745"/>
      <c r="AC63" s="744" t="s">
        <v>130</v>
      </c>
      <c r="AD63" s="165" t="s">
        <v>141</v>
      </c>
      <c r="AE63" s="747" t="str">
        <f aca="false">IF(V63&gt;=1,(Z63*12+AB63)-(V63*12+X63)+1,"")</f>
        <v/>
      </c>
      <c r="AF63" s="165" t="s">
        <v>376</v>
      </c>
      <c r="AG63" s="748" t="str">
        <f aca="false">IFERROR(ROUNDDOWN(ROUND(Q63*T63,0)*R63,0)*AE63,"")</f>
        <v/>
      </c>
    </row>
    <row r="64" customFormat="false" ht="36.75" hidden="false" customHeight="true" outlineLevel="0" collapsed="false">
      <c r="A64" s="738" t="n">
        <f aca="false">A63+1</f>
        <v>54</v>
      </c>
      <c r="B64" s="739" t="str">
        <f aca="false">IF(基本情報入力シート!C107="","",基本情報入力シート!C107)</f>
        <v/>
      </c>
      <c r="C64" s="739"/>
      <c r="D64" s="739"/>
      <c r="E64" s="739"/>
      <c r="F64" s="739"/>
      <c r="G64" s="739"/>
      <c r="H64" s="739"/>
      <c r="I64" s="739"/>
      <c r="J64" s="739"/>
      <c r="K64" s="739"/>
      <c r="L64" s="738" t="str">
        <f aca="false">IF(基本情報入力シート!M107="","",基本情報入力シート!M107)</f>
        <v/>
      </c>
      <c r="M64" s="738" t="str">
        <f aca="false">IF(基本情報入力シート!R107="","",基本情報入力シート!R107)</f>
        <v/>
      </c>
      <c r="N64" s="738" t="str">
        <f aca="false">IF(基本情報入力シート!W107="","",基本情報入力シート!W107)</f>
        <v/>
      </c>
      <c r="O64" s="738" t="str">
        <f aca="false">IF(基本情報入力シート!X107="","",基本情報入力シート!X107)</f>
        <v/>
      </c>
      <c r="P64" s="740" t="str">
        <f aca="false">IF(基本情報入力シート!Y107="","",基本情報入力シート!Y107)</f>
        <v/>
      </c>
      <c r="Q64" s="690" t="str">
        <f aca="false">IF(基本情報入力シート!Z107="","",基本情報入力シート!Z107)</f>
        <v/>
      </c>
      <c r="R64" s="741" t="str">
        <f aca="false">IF(基本情報入力シート!AA107="","",基本情報入力シート!AA107)</f>
        <v/>
      </c>
      <c r="S64" s="742"/>
      <c r="T64" s="743" t="e">
        <f aca="false">IF(P64="","",VLOOKUP(P64,))</f>
        <v>#N/A</v>
      </c>
      <c r="U64" s="744" t="s">
        <v>98</v>
      </c>
      <c r="V64" s="745"/>
      <c r="W64" s="746" t="s">
        <v>129</v>
      </c>
      <c r="X64" s="745"/>
      <c r="Y64" s="744" t="s">
        <v>375</v>
      </c>
      <c r="Z64" s="745"/>
      <c r="AA64" s="744" t="s">
        <v>129</v>
      </c>
      <c r="AB64" s="745"/>
      <c r="AC64" s="744" t="s">
        <v>130</v>
      </c>
      <c r="AD64" s="165" t="s">
        <v>141</v>
      </c>
      <c r="AE64" s="747" t="str">
        <f aca="false">IF(V64&gt;=1,(Z64*12+AB64)-(V64*12+X64)+1,"")</f>
        <v/>
      </c>
      <c r="AF64" s="165" t="s">
        <v>376</v>
      </c>
      <c r="AG64" s="748" t="str">
        <f aca="false">IFERROR(ROUNDDOWN(ROUND(Q64*T64,0)*R64,0)*AE64,"")</f>
        <v/>
      </c>
    </row>
    <row r="65" customFormat="false" ht="36.75" hidden="false" customHeight="true" outlineLevel="0" collapsed="false">
      <c r="A65" s="738" t="n">
        <f aca="false">A64+1</f>
        <v>55</v>
      </c>
      <c r="B65" s="739" t="str">
        <f aca="false">IF(基本情報入力シート!C108="","",基本情報入力シート!C108)</f>
        <v/>
      </c>
      <c r="C65" s="739"/>
      <c r="D65" s="739"/>
      <c r="E65" s="739"/>
      <c r="F65" s="739"/>
      <c r="G65" s="739"/>
      <c r="H65" s="739"/>
      <c r="I65" s="739"/>
      <c r="J65" s="739"/>
      <c r="K65" s="739"/>
      <c r="L65" s="738" t="str">
        <f aca="false">IF(基本情報入力シート!M108="","",基本情報入力シート!M108)</f>
        <v/>
      </c>
      <c r="M65" s="738" t="str">
        <f aca="false">IF(基本情報入力シート!R108="","",基本情報入力シート!R108)</f>
        <v/>
      </c>
      <c r="N65" s="738" t="str">
        <f aca="false">IF(基本情報入力シート!W108="","",基本情報入力シート!W108)</f>
        <v/>
      </c>
      <c r="O65" s="738" t="str">
        <f aca="false">IF(基本情報入力シート!X108="","",基本情報入力シート!X108)</f>
        <v/>
      </c>
      <c r="P65" s="740" t="str">
        <f aca="false">IF(基本情報入力シート!Y108="","",基本情報入力シート!Y108)</f>
        <v/>
      </c>
      <c r="Q65" s="690" t="str">
        <f aca="false">IF(基本情報入力シート!Z108="","",基本情報入力シート!Z108)</f>
        <v/>
      </c>
      <c r="R65" s="741" t="str">
        <f aca="false">IF(基本情報入力シート!AA108="","",基本情報入力シート!AA108)</f>
        <v/>
      </c>
      <c r="S65" s="742"/>
      <c r="T65" s="743" t="e">
        <f aca="false">IF(P65="","",VLOOKUP(P65,))</f>
        <v>#N/A</v>
      </c>
      <c r="U65" s="744" t="s">
        <v>98</v>
      </c>
      <c r="V65" s="745"/>
      <c r="W65" s="746" t="s">
        <v>129</v>
      </c>
      <c r="X65" s="745"/>
      <c r="Y65" s="744" t="s">
        <v>375</v>
      </c>
      <c r="Z65" s="745"/>
      <c r="AA65" s="744" t="s">
        <v>129</v>
      </c>
      <c r="AB65" s="745"/>
      <c r="AC65" s="744" t="s">
        <v>130</v>
      </c>
      <c r="AD65" s="165" t="s">
        <v>141</v>
      </c>
      <c r="AE65" s="747" t="str">
        <f aca="false">IF(V65&gt;=1,(Z65*12+AB65)-(V65*12+X65)+1,"")</f>
        <v/>
      </c>
      <c r="AF65" s="165" t="s">
        <v>376</v>
      </c>
      <c r="AG65" s="748" t="str">
        <f aca="false">IFERROR(ROUNDDOWN(ROUND(Q65*T65,0)*R65,0)*AE65,"")</f>
        <v/>
      </c>
    </row>
    <row r="66" customFormat="false" ht="36.75" hidden="false" customHeight="true" outlineLevel="0" collapsed="false">
      <c r="A66" s="738" t="n">
        <f aca="false">A65+1</f>
        <v>56</v>
      </c>
      <c r="B66" s="739" t="str">
        <f aca="false">IF(基本情報入力シート!C109="","",基本情報入力シート!C109)</f>
        <v/>
      </c>
      <c r="C66" s="739"/>
      <c r="D66" s="739"/>
      <c r="E66" s="739"/>
      <c r="F66" s="739"/>
      <c r="G66" s="739"/>
      <c r="H66" s="739"/>
      <c r="I66" s="739"/>
      <c r="J66" s="739"/>
      <c r="K66" s="739"/>
      <c r="L66" s="738" t="str">
        <f aca="false">IF(基本情報入力シート!M109="","",基本情報入力シート!M109)</f>
        <v/>
      </c>
      <c r="M66" s="738" t="str">
        <f aca="false">IF(基本情報入力シート!R109="","",基本情報入力シート!R109)</f>
        <v/>
      </c>
      <c r="N66" s="738" t="str">
        <f aca="false">IF(基本情報入力シート!W109="","",基本情報入力シート!W109)</f>
        <v/>
      </c>
      <c r="O66" s="738" t="str">
        <f aca="false">IF(基本情報入力シート!X109="","",基本情報入力シート!X109)</f>
        <v/>
      </c>
      <c r="P66" s="740" t="str">
        <f aca="false">IF(基本情報入力シート!Y109="","",基本情報入力シート!Y109)</f>
        <v/>
      </c>
      <c r="Q66" s="690" t="str">
        <f aca="false">IF(基本情報入力シート!Z109="","",基本情報入力シート!Z109)</f>
        <v/>
      </c>
      <c r="R66" s="741" t="str">
        <f aca="false">IF(基本情報入力シート!AA109="","",基本情報入力シート!AA109)</f>
        <v/>
      </c>
      <c r="S66" s="742"/>
      <c r="T66" s="743" t="e">
        <f aca="false">IF(P66="","",VLOOKUP(P66,))</f>
        <v>#N/A</v>
      </c>
      <c r="U66" s="744" t="s">
        <v>98</v>
      </c>
      <c r="V66" s="745"/>
      <c r="W66" s="746" t="s">
        <v>129</v>
      </c>
      <c r="X66" s="745"/>
      <c r="Y66" s="744" t="s">
        <v>375</v>
      </c>
      <c r="Z66" s="745"/>
      <c r="AA66" s="744" t="s">
        <v>129</v>
      </c>
      <c r="AB66" s="745"/>
      <c r="AC66" s="744" t="s">
        <v>130</v>
      </c>
      <c r="AD66" s="165" t="s">
        <v>141</v>
      </c>
      <c r="AE66" s="747" t="str">
        <f aca="false">IF(V66&gt;=1,(Z66*12+AB66)-(V66*12+X66)+1,"")</f>
        <v/>
      </c>
      <c r="AF66" s="165" t="s">
        <v>376</v>
      </c>
      <c r="AG66" s="748" t="str">
        <f aca="false">IFERROR(ROUNDDOWN(ROUND(Q66*T66,0)*R66,0)*AE66,"")</f>
        <v/>
      </c>
    </row>
    <row r="67" customFormat="false" ht="36.75" hidden="false" customHeight="true" outlineLevel="0" collapsed="false">
      <c r="A67" s="738" t="n">
        <f aca="false">A66+1</f>
        <v>57</v>
      </c>
      <c r="B67" s="739" t="str">
        <f aca="false">IF(基本情報入力シート!C110="","",基本情報入力シート!C110)</f>
        <v/>
      </c>
      <c r="C67" s="739"/>
      <c r="D67" s="739"/>
      <c r="E67" s="739"/>
      <c r="F67" s="739"/>
      <c r="G67" s="739"/>
      <c r="H67" s="739"/>
      <c r="I67" s="739"/>
      <c r="J67" s="739"/>
      <c r="K67" s="739"/>
      <c r="L67" s="738" t="str">
        <f aca="false">IF(基本情報入力シート!M110="","",基本情報入力シート!M110)</f>
        <v/>
      </c>
      <c r="M67" s="738" t="str">
        <f aca="false">IF(基本情報入力シート!R110="","",基本情報入力シート!R110)</f>
        <v/>
      </c>
      <c r="N67" s="738" t="str">
        <f aca="false">IF(基本情報入力シート!W110="","",基本情報入力シート!W110)</f>
        <v/>
      </c>
      <c r="O67" s="738" t="str">
        <f aca="false">IF(基本情報入力シート!X110="","",基本情報入力シート!X110)</f>
        <v/>
      </c>
      <c r="P67" s="740" t="str">
        <f aca="false">IF(基本情報入力シート!Y110="","",基本情報入力シート!Y110)</f>
        <v/>
      </c>
      <c r="Q67" s="690" t="str">
        <f aca="false">IF(基本情報入力シート!Z110="","",基本情報入力シート!Z110)</f>
        <v/>
      </c>
      <c r="R67" s="741" t="str">
        <f aca="false">IF(基本情報入力シート!AA110="","",基本情報入力シート!AA110)</f>
        <v/>
      </c>
      <c r="S67" s="742"/>
      <c r="T67" s="743" t="e">
        <f aca="false">IF(P67="","",VLOOKUP(P67,))</f>
        <v>#N/A</v>
      </c>
      <c r="U67" s="744" t="s">
        <v>98</v>
      </c>
      <c r="V67" s="745"/>
      <c r="W67" s="746" t="s">
        <v>129</v>
      </c>
      <c r="X67" s="745"/>
      <c r="Y67" s="744" t="s">
        <v>375</v>
      </c>
      <c r="Z67" s="745"/>
      <c r="AA67" s="744" t="s">
        <v>129</v>
      </c>
      <c r="AB67" s="745"/>
      <c r="AC67" s="744" t="s">
        <v>130</v>
      </c>
      <c r="AD67" s="165" t="s">
        <v>141</v>
      </c>
      <c r="AE67" s="747" t="str">
        <f aca="false">IF(V67&gt;=1,(Z67*12+AB67)-(V67*12+X67)+1,"")</f>
        <v/>
      </c>
      <c r="AF67" s="165" t="s">
        <v>376</v>
      </c>
      <c r="AG67" s="748" t="str">
        <f aca="false">IFERROR(ROUNDDOWN(ROUND(Q67*T67,0)*R67,0)*AE67,"")</f>
        <v/>
      </c>
    </row>
    <row r="68" customFormat="false" ht="36.75" hidden="false" customHeight="true" outlineLevel="0" collapsed="false">
      <c r="A68" s="738" t="n">
        <f aca="false">A67+1</f>
        <v>58</v>
      </c>
      <c r="B68" s="739" t="str">
        <f aca="false">IF(基本情報入力シート!C111="","",基本情報入力シート!C111)</f>
        <v/>
      </c>
      <c r="C68" s="739"/>
      <c r="D68" s="739"/>
      <c r="E68" s="739"/>
      <c r="F68" s="739"/>
      <c r="G68" s="739"/>
      <c r="H68" s="739"/>
      <c r="I68" s="739"/>
      <c r="J68" s="739"/>
      <c r="K68" s="739"/>
      <c r="L68" s="738" t="str">
        <f aca="false">IF(基本情報入力シート!M111="","",基本情報入力シート!M111)</f>
        <v/>
      </c>
      <c r="M68" s="738" t="str">
        <f aca="false">IF(基本情報入力シート!R111="","",基本情報入力シート!R111)</f>
        <v/>
      </c>
      <c r="N68" s="738" t="str">
        <f aca="false">IF(基本情報入力シート!W111="","",基本情報入力シート!W111)</f>
        <v/>
      </c>
      <c r="O68" s="738" t="str">
        <f aca="false">IF(基本情報入力シート!X111="","",基本情報入力シート!X111)</f>
        <v/>
      </c>
      <c r="P68" s="740" t="str">
        <f aca="false">IF(基本情報入力シート!Y111="","",基本情報入力シート!Y111)</f>
        <v/>
      </c>
      <c r="Q68" s="690" t="str">
        <f aca="false">IF(基本情報入力シート!Z111="","",基本情報入力シート!Z111)</f>
        <v/>
      </c>
      <c r="R68" s="741" t="str">
        <f aca="false">IF(基本情報入力シート!AA111="","",基本情報入力シート!AA111)</f>
        <v/>
      </c>
      <c r="S68" s="742"/>
      <c r="T68" s="743" t="e">
        <f aca="false">IF(P68="","",VLOOKUP(P68,))</f>
        <v>#N/A</v>
      </c>
      <c r="U68" s="744" t="s">
        <v>98</v>
      </c>
      <c r="V68" s="745"/>
      <c r="W68" s="746" t="s">
        <v>129</v>
      </c>
      <c r="X68" s="745"/>
      <c r="Y68" s="744" t="s">
        <v>375</v>
      </c>
      <c r="Z68" s="745"/>
      <c r="AA68" s="744" t="s">
        <v>129</v>
      </c>
      <c r="AB68" s="745"/>
      <c r="AC68" s="744" t="s">
        <v>130</v>
      </c>
      <c r="AD68" s="165" t="s">
        <v>141</v>
      </c>
      <c r="AE68" s="747" t="str">
        <f aca="false">IF(V68&gt;=1,(Z68*12+AB68)-(V68*12+X68)+1,"")</f>
        <v/>
      </c>
      <c r="AF68" s="165" t="s">
        <v>376</v>
      </c>
      <c r="AG68" s="748" t="str">
        <f aca="false">IFERROR(ROUNDDOWN(ROUND(Q68*T68,0)*R68,0)*AE68,"")</f>
        <v/>
      </c>
    </row>
    <row r="69" customFormat="false" ht="36.75" hidden="false" customHeight="true" outlineLevel="0" collapsed="false">
      <c r="A69" s="738" t="n">
        <f aca="false">A68+1</f>
        <v>59</v>
      </c>
      <c r="B69" s="739" t="str">
        <f aca="false">IF(基本情報入力シート!C112="","",基本情報入力シート!C112)</f>
        <v/>
      </c>
      <c r="C69" s="739"/>
      <c r="D69" s="739"/>
      <c r="E69" s="739"/>
      <c r="F69" s="739"/>
      <c r="G69" s="739"/>
      <c r="H69" s="739"/>
      <c r="I69" s="739"/>
      <c r="J69" s="739"/>
      <c r="K69" s="739"/>
      <c r="L69" s="738" t="str">
        <f aca="false">IF(基本情報入力シート!M112="","",基本情報入力シート!M112)</f>
        <v/>
      </c>
      <c r="M69" s="738" t="str">
        <f aca="false">IF(基本情報入力シート!R112="","",基本情報入力シート!R112)</f>
        <v/>
      </c>
      <c r="N69" s="738" t="str">
        <f aca="false">IF(基本情報入力シート!W112="","",基本情報入力シート!W112)</f>
        <v/>
      </c>
      <c r="O69" s="738" t="str">
        <f aca="false">IF(基本情報入力シート!X112="","",基本情報入力シート!X112)</f>
        <v/>
      </c>
      <c r="P69" s="740" t="str">
        <f aca="false">IF(基本情報入力シート!Y112="","",基本情報入力シート!Y112)</f>
        <v/>
      </c>
      <c r="Q69" s="690" t="str">
        <f aca="false">IF(基本情報入力シート!Z112="","",基本情報入力シート!Z112)</f>
        <v/>
      </c>
      <c r="R69" s="741" t="str">
        <f aca="false">IF(基本情報入力シート!AA112="","",基本情報入力シート!AA112)</f>
        <v/>
      </c>
      <c r="S69" s="742"/>
      <c r="T69" s="743" t="e">
        <f aca="false">IF(P69="","",VLOOKUP(P69,))</f>
        <v>#N/A</v>
      </c>
      <c r="U69" s="744" t="s">
        <v>98</v>
      </c>
      <c r="V69" s="745"/>
      <c r="W69" s="746" t="s">
        <v>129</v>
      </c>
      <c r="X69" s="745"/>
      <c r="Y69" s="744" t="s">
        <v>375</v>
      </c>
      <c r="Z69" s="745"/>
      <c r="AA69" s="744" t="s">
        <v>129</v>
      </c>
      <c r="AB69" s="745"/>
      <c r="AC69" s="744" t="s">
        <v>130</v>
      </c>
      <c r="AD69" s="165" t="s">
        <v>141</v>
      </c>
      <c r="AE69" s="747" t="str">
        <f aca="false">IF(V69&gt;=1,(Z69*12+AB69)-(V69*12+X69)+1,"")</f>
        <v/>
      </c>
      <c r="AF69" s="165" t="s">
        <v>376</v>
      </c>
      <c r="AG69" s="748" t="str">
        <f aca="false">IFERROR(ROUNDDOWN(ROUND(Q69*T69,0)*R69,0)*AE69,"")</f>
        <v/>
      </c>
    </row>
    <row r="70" customFormat="false" ht="36.75" hidden="false" customHeight="true" outlineLevel="0" collapsed="false">
      <c r="A70" s="738" t="n">
        <f aca="false">A69+1</f>
        <v>60</v>
      </c>
      <c r="B70" s="739" t="str">
        <f aca="false">IF(基本情報入力シート!C113="","",基本情報入力シート!C113)</f>
        <v/>
      </c>
      <c r="C70" s="739"/>
      <c r="D70" s="739"/>
      <c r="E70" s="739"/>
      <c r="F70" s="739"/>
      <c r="G70" s="739"/>
      <c r="H70" s="739"/>
      <c r="I70" s="739"/>
      <c r="J70" s="739"/>
      <c r="K70" s="739"/>
      <c r="L70" s="738" t="str">
        <f aca="false">IF(基本情報入力シート!M113="","",基本情報入力シート!M113)</f>
        <v/>
      </c>
      <c r="M70" s="738" t="str">
        <f aca="false">IF(基本情報入力シート!R113="","",基本情報入力シート!R113)</f>
        <v/>
      </c>
      <c r="N70" s="738" t="str">
        <f aca="false">IF(基本情報入力シート!W113="","",基本情報入力シート!W113)</f>
        <v/>
      </c>
      <c r="O70" s="738" t="str">
        <f aca="false">IF(基本情報入力シート!X113="","",基本情報入力シート!X113)</f>
        <v/>
      </c>
      <c r="P70" s="740" t="str">
        <f aca="false">IF(基本情報入力シート!Y113="","",基本情報入力シート!Y113)</f>
        <v/>
      </c>
      <c r="Q70" s="690" t="str">
        <f aca="false">IF(基本情報入力シート!Z113="","",基本情報入力シート!Z113)</f>
        <v/>
      </c>
      <c r="R70" s="741" t="str">
        <f aca="false">IF(基本情報入力シート!AA113="","",基本情報入力シート!AA113)</f>
        <v/>
      </c>
      <c r="S70" s="742"/>
      <c r="T70" s="743" t="e">
        <f aca="false">IF(P70="","",VLOOKUP(P70,))</f>
        <v>#N/A</v>
      </c>
      <c r="U70" s="744" t="s">
        <v>98</v>
      </c>
      <c r="V70" s="745"/>
      <c r="W70" s="746" t="s">
        <v>129</v>
      </c>
      <c r="X70" s="745"/>
      <c r="Y70" s="744" t="s">
        <v>375</v>
      </c>
      <c r="Z70" s="745"/>
      <c r="AA70" s="744" t="s">
        <v>129</v>
      </c>
      <c r="AB70" s="745"/>
      <c r="AC70" s="744" t="s">
        <v>130</v>
      </c>
      <c r="AD70" s="165" t="s">
        <v>141</v>
      </c>
      <c r="AE70" s="747" t="str">
        <f aca="false">IF(V70&gt;=1,(Z70*12+AB70)-(V70*12+X70)+1,"")</f>
        <v/>
      </c>
      <c r="AF70" s="165" t="s">
        <v>376</v>
      </c>
      <c r="AG70" s="748" t="str">
        <f aca="false">IFERROR(ROUNDDOWN(ROUND(Q70*T70,0)*R70,0)*AE70,"")</f>
        <v/>
      </c>
    </row>
    <row r="71" customFormat="false" ht="36.75" hidden="false" customHeight="true" outlineLevel="0" collapsed="false">
      <c r="A71" s="738" t="n">
        <f aca="false">A70+1</f>
        <v>61</v>
      </c>
      <c r="B71" s="739" t="str">
        <f aca="false">IF(基本情報入力シート!C114="","",基本情報入力シート!C114)</f>
        <v/>
      </c>
      <c r="C71" s="739"/>
      <c r="D71" s="739"/>
      <c r="E71" s="739"/>
      <c r="F71" s="739"/>
      <c r="G71" s="739"/>
      <c r="H71" s="739"/>
      <c r="I71" s="739"/>
      <c r="J71" s="739"/>
      <c r="K71" s="739"/>
      <c r="L71" s="738" t="str">
        <f aca="false">IF(基本情報入力シート!M114="","",基本情報入力シート!M114)</f>
        <v/>
      </c>
      <c r="M71" s="738" t="str">
        <f aca="false">IF(基本情報入力シート!R114="","",基本情報入力シート!R114)</f>
        <v/>
      </c>
      <c r="N71" s="738" t="str">
        <f aca="false">IF(基本情報入力シート!W114="","",基本情報入力シート!W114)</f>
        <v/>
      </c>
      <c r="O71" s="738" t="str">
        <f aca="false">IF(基本情報入力シート!X114="","",基本情報入力シート!X114)</f>
        <v/>
      </c>
      <c r="P71" s="740" t="str">
        <f aca="false">IF(基本情報入力シート!Y114="","",基本情報入力シート!Y114)</f>
        <v/>
      </c>
      <c r="Q71" s="690" t="str">
        <f aca="false">IF(基本情報入力シート!Z114="","",基本情報入力シート!Z114)</f>
        <v/>
      </c>
      <c r="R71" s="741" t="str">
        <f aca="false">IF(基本情報入力シート!AA114="","",基本情報入力シート!AA114)</f>
        <v/>
      </c>
      <c r="S71" s="742"/>
      <c r="T71" s="743" t="e">
        <f aca="false">IF(P71="","",VLOOKUP(P71,))</f>
        <v>#N/A</v>
      </c>
      <c r="U71" s="744" t="s">
        <v>98</v>
      </c>
      <c r="V71" s="745"/>
      <c r="W71" s="746" t="s">
        <v>129</v>
      </c>
      <c r="X71" s="745"/>
      <c r="Y71" s="744" t="s">
        <v>375</v>
      </c>
      <c r="Z71" s="745"/>
      <c r="AA71" s="744" t="s">
        <v>129</v>
      </c>
      <c r="AB71" s="745"/>
      <c r="AC71" s="744" t="s">
        <v>130</v>
      </c>
      <c r="AD71" s="165" t="s">
        <v>141</v>
      </c>
      <c r="AE71" s="747" t="str">
        <f aca="false">IF(V71&gt;=1,(Z71*12+AB71)-(V71*12+X71)+1,"")</f>
        <v/>
      </c>
      <c r="AF71" s="165" t="s">
        <v>376</v>
      </c>
      <c r="AG71" s="748" t="str">
        <f aca="false">IFERROR(ROUNDDOWN(ROUND(Q71*T71,0)*R71,0)*AE71,"")</f>
        <v/>
      </c>
    </row>
    <row r="72" customFormat="false" ht="36.75" hidden="false" customHeight="true" outlineLevel="0" collapsed="false">
      <c r="A72" s="738" t="n">
        <f aca="false">A71+1</f>
        <v>62</v>
      </c>
      <c r="B72" s="739" t="str">
        <f aca="false">IF(基本情報入力シート!C115="","",基本情報入力シート!C115)</f>
        <v/>
      </c>
      <c r="C72" s="739"/>
      <c r="D72" s="739"/>
      <c r="E72" s="739"/>
      <c r="F72" s="739"/>
      <c r="G72" s="739"/>
      <c r="H72" s="739"/>
      <c r="I72" s="739"/>
      <c r="J72" s="739"/>
      <c r="K72" s="739"/>
      <c r="L72" s="738" t="str">
        <f aca="false">IF(基本情報入力シート!M115="","",基本情報入力シート!M115)</f>
        <v/>
      </c>
      <c r="M72" s="738" t="str">
        <f aca="false">IF(基本情報入力シート!R115="","",基本情報入力シート!R115)</f>
        <v/>
      </c>
      <c r="N72" s="738" t="str">
        <f aca="false">IF(基本情報入力シート!W115="","",基本情報入力シート!W115)</f>
        <v/>
      </c>
      <c r="O72" s="738" t="str">
        <f aca="false">IF(基本情報入力シート!X115="","",基本情報入力シート!X115)</f>
        <v/>
      </c>
      <c r="P72" s="740" t="str">
        <f aca="false">IF(基本情報入力シート!Y115="","",基本情報入力シート!Y115)</f>
        <v/>
      </c>
      <c r="Q72" s="690" t="str">
        <f aca="false">IF(基本情報入力シート!Z115="","",基本情報入力シート!Z115)</f>
        <v/>
      </c>
      <c r="R72" s="741" t="str">
        <f aca="false">IF(基本情報入力シート!AA115="","",基本情報入力シート!AA115)</f>
        <v/>
      </c>
      <c r="S72" s="742"/>
      <c r="T72" s="743" t="e">
        <f aca="false">IF(P72="","",VLOOKUP(P72,))</f>
        <v>#N/A</v>
      </c>
      <c r="U72" s="744" t="s">
        <v>98</v>
      </c>
      <c r="V72" s="745"/>
      <c r="W72" s="746" t="s">
        <v>129</v>
      </c>
      <c r="X72" s="745"/>
      <c r="Y72" s="744" t="s">
        <v>375</v>
      </c>
      <c r="Z72" s="745"/>
      <c r="AA72" s="744" t="s">
        <v>129</v>
      </c>
      <c r="AB72" s="745"/>
      <c r="AC72" s="744" t="s">
        <v>130</v>
      </c>
      <c r="AD72" s="165" t="s">
        <v>141</v>
      </c>
      <c r="AE72" s="747" t="str">
        <f aca="false">IF(V72&gt;=1,(Z72*12+AB72)-(V72*12+X72)+1,"")</f>
        <v/>
      </c>
      <c r="AF72" s="165" t="s">
        <v>376</v>
      </c>
      <c r="AG72" s="748" t="str">
        <f aca="false">IFERROR(ROUNDDOWN(ROUND(Q72*T72,0)*R72,0)*AE72,"")</f>
        <v/>
      </c>
    </row>
    <row r="73" customFormat="false" ht="36.75" hidden="false" customHeight="true" outlineLevel="0" collapsed="false">
      <c r="A73" s="738" t="n">
        <f aca="false">A72+1</f>
        <v>63</v>
      </c>
      <c r="B73" s="739" t="str">
        <f aca="false">IF(基本情報入力シート!C116="","",基本情報入力シート!C116)</f>
        <v/>
      </c>
      <c r="C73" s="739"/>
      <c r="D73" s="739"/>
      <c r="E73" s="739"/>
      <c r="F73" s="739"/>
      <c r="G73" s="739"/>
      <c r="H73" s="739"/>
      <c r="I73" s="739"/>
      <c r="J73" s="739"/>
      <c r="K73" s="739"/>
      <c r="L73" s="738" t="str">
        <f aca="false">IF(基本情報入力シート!M116="","",基本情報入力シート!M116)</f>
        <v/>
      </c>
      <c r="M73" s="738" t="str">
        <f aca="false">IF(基本情報入力シート!R116="","",基本情報入力シート!R116)</f>
        <v/>
      </c>
      <c r="N73" s="738" t="str">
        <f aca="false">IF(基本情報入力シート!W116="","",基本情報入力シート!W116)</f>
        <v/>
      </c>
      <c r="O73" s="738" t="str">
        <f aca="false">IF(基本情報入力シート!X116="","",基本情報入力シート!X116)</f>
        <v/>
      </c>
      <c r="P73" s="740" t="str">
        <f aca="false">IF(基本情報入力シート!Y116="","",基本情報入力シート!Y116)</f>
        <v/>
      </c>
      <c r="Q73" s="690" t="str">
        <f aca="false">IF(基本情報入力シート!Z116="","",基本情報入力シート!Z116)</f>
        <v/>
      </c>
      <c r="R73" s="741" t="str">
        <f aca="false">IF(基本情報入力シート!AA116="","",基本情報入力シート!AA116)</f>
        <v/>
      </c>
      <c r="S73" s="742"/>
      <c r="T73" s="743" t="e">
        <f aca="false">IF(P73="","",VLOOKUP(P73,))</f>
        <v>#N/A</v>
      </c>
      <c r="U73" s="744" t="s">
        <v>98</v>
      </c>
      <c r="V73" s="745"/>
      <c r="W73" s="746" t="s">
        <v>129</v>
      </c>
      <c r="X73" s="745"/>
      <c r="Y73" s="744" t="s">
        <v>375</v>
      </c>
      <c r="Z73" s="745"/>
      <c r="AA73" s="744" t="s">
        <v>129</v>
      </c>
      <c r="AB73" s="745"/>
      <c r="AC73" s="744" t="s">
        <v>130</v>
      </c>
      <c r="AD73" s="165" t="s">
        <v>141</v>
      </c>
      <c r="AE73" s="747" t="str">
        <f aca="false">IF(V73&gt;=1,(Z73*12+AB73)-(V73*12+X73)+1,"")</f>
        <v/>
      </c>
      <c r="AF73" s="165" t="s">
        <v>376</v>
      </c>
      <c r="AG73" s="748" t="str">
        <f aca="false">IFERROR(ROUNDDOWN(ROUND(Q73*T73,0)*R73,0)*AE73,"")</f>
        <v/>
      </c>
    </row>
    <row r="74" customFormat="false" ht="36.75" hidden="false" customHeight="true" outlineLevel="0" collapsed="false">
      <c r="A74" s="738" t="n">
        <f aca="false">A73+1</f>
        <v>64</v>
      </c>
      <c r="B74" s="739" t="str">
        <f aca="false">IF(基本情報入力シート!C117="","",基本情報入力シート!C117)</f>
        <v/>
      </c>
      <c r="C74" s="739"/>
      <c r="D74" s="739"/>
      <c r="E74" s="739"/>
      <c r="F74" s="739"/>
      <c r="G74" s="739"/>
      <c r="H74" s="739"/>
      <c r="I74" s="739"/>
      <c r="J74" s="739"/>
      <c r="K74" s="739"/>
      <c r="L74" s="738" t="str">
        <f aca="false">IF(基本情報入力シート!M117="","",基本情報入力シート!M117)</f>
        <v/>
      </c>
      <c r="M74" s="738" t="str">
        <f aca="false">IF(基本情報入力シート!R117="","",基本情報入力シート!R117)</f>
        <v/>
      </c>
      <c r="N74" s="738" t="str">
        <f aca="false">IF(基本情報入力シート!W117="","",基本情報入力シート!W117)</f>
        <v/>
      </c>
      <c r="O74" s="738" t="str">
        <f aca="false">IF(基本情報入力シート!X117="","",基本情報入力シート!X117)</f>
        <v/>
      </c>
      <c r="P74" s="740" t="str">
        <f aca="false">IF(基本情報入力シート!Y117="","",基本情報入力シート!Y117)</f>
        <v/>
      </c>
      <c r="Q74" s="690" t="str">
        <f aca="false">IF(基本情報入力シート!Z117="","",基本情報入力シート!Z117)</f>
        <v/>
      </c>
      <c r="R74" s="741" t="str">
        <f aca="false">IF(基本情報入力シート!AA117="","",基本情報入力シート!AA117)</f>
        <v/>
      </c>
      <c r="S74" s="742"/>
      <c r="T74" s="743" t="e">
        <f aca="false">IF(P74="","",VLOOKUP(P74,))</f>
        <v>#N/A</v>
      </c>
      <c r="U74" s="744" t="s">
        <v>98</v>
      </c>
      <c r="V74" s="745"/>
      <c r="W74" s="746" t="s">
        <v>129</v>
      </c>
      <c r="X74" s="745"/>
      <c r="Y74" s="744" t="s">
        <v>375</v>
      </c>
      <c r="Z74" s="745"/>
      <c r="AA74" s="744" t="s">
        <v>129</v>
      </c>
      <c r="AB74" s="745"/>
      <c r="AC74" s="744" t="s">
        <v>130</v>
      </c>
      <c r="AD74" s="165" t="s">
        <v>141</v>
      </c>
      <c r="AE74" s="747" t="str">
        <f aca="false">IF(V74&gt;=1,(Z74*12+AB74)-(V74*12+X74)+1,"")</f>
        <v/>
      </c>
      <c r="AF74" s="165" t="s">
        <v>376</v>
      </c>
      <c r="AG74" s="748" t="str">
        <f aca="false">IFERROR(ROUNDDOWN(ROUND(Q74*T74,0)*R74,0)*AE74,"")</f>
        <v/>
      </c>
    </row>
    <row r="75" customFormat="false" ht="36.75" hidden="false" customHeight="true" outlineLevel="0" collapsed="false">
      <c r="A75" s="738" t="n">
        <f aca="false">A74+1</f>
        <v>65</v>
      </c>
      <c r="B75" s="739" t="str">
        <f aca="false">IF(基本情報入力シート!C118="","",基本情報入力シート!C118)</f>
        <v/>
      </c>
      <c r="C75" s="739"/>
      <c r="D75" s="739"/>
      <c r="E75" s="739"/>
      <c r="F75" s="739"/>
      <c r="G75" s="739"/>
      <c r="H75" s="739"/>
      <c r="I75" s="739"/>
      <c r="J75" s="739"/>
      <c r="K75" s="739"/>
      <c r="L75" s="738" t="str">
        <f aca="false">IF(基本情報入力シート!M118="","",基本情報入力シート!M118)</f>
        <v/>
      </c>
      <c r="M75" s="738" t="str">
        <f aca="false">IF(基本情報入力シート!R118="","",基本情報入力シート!R118)</f>
        <v/>
      </c>
      <c r="N75" s="738" t="str">
        <f aca="false">IF(基本情報入力シート!W118="","",基本情報入力シート!W118)</f>
        <v/>
      </c>
      <c r="O75" s="738" t="str">
        <f aca="false">IF(基本情報入力シート!X118="","",基本情報入力シート!X118)</f>
        <v/>
      </c>
      <c r="P75" s="740" t="str">
        <f aca="false">IF(基本情報入力シート!Y118="","",基本情報入力シート!Y118)</f>
        <v/>
      </c>
      <c r="Q75" s="690" t="str">
        <f aca="false">IF(基本情報入力シート!Z118="","",基本情報入力シート!Z118)</f>
        <v/>
      </c>
      <c r="R75" s="741" t="str">
        <f aca="false">IF(基本情報入力シート!AA118="","",基本情報入力シート!AA118)</f>
        <v/>
      </c>
      <c r="S75" s="742"/>
      <c r="T75" s="743" t="e">
        <f aca="false">IF(P75="","",VLOOKUP(P75,))</f>
        <v>#N/A</v>
      </c>
      <c r="U75" s="744" t="s">
        <v>98</v>
      </c>
      <c r="V75" s="745"/>
      <c r="W75" s="746" t="s">
        <v>129</v>
      </c>
      <c r="X75" s="745"/>
      <c r="Y75" s="744" t="s">
        <v>375</v>
      </c>
      <c r="Z75" s="745"/>
      <c r="AA75" s="744" t="s">
        <v>129</v>
      </c>
      <c r="AB75" s="745"/>
      <c r="AC75" s="744" t="s">
        <v>130</v>
      </c>
      <c r="AD75" s="165" t="s">
        <v>141</v>
      </c>
      <c r="AE75" s="747" t="str">
        <f aca="false">IF(V75&gt;=1,(Z75*12+AB75)-(V75*12+X75)+1,"")</f>
        <v/>
      </c>
      <c r="AF75" s="165" t="s">
        <v>376</v>
      </c>
      <c r="AG75" s="748" t="str">
        <f aca="false">IFERROR(ROUNDDOWN(ROUND(Q75*T75,0)*R75,0)*AE75,"")</f>
        <v/>
      </c>
    </row>
    <row r="76" customFormat="false" ht="36.75" hidden="false" customHeight="true" outlineLevel="0" collapsed="false">
      <c r="A76" s="738" t="n">
        <f aca="false">A75+1</f>
        <v>66</v>
      </c>
      <c r="B76" s="739" t="str">
        <f aca="false">IF(基本情報入力シート!C119="","",基本情報入力シート!C119)</f>
        <v/>
      </c>
      <c r="C76" s="739"/>
      <c r="D76" s="739"/>
      <c r="E76" s="739"/>
      <c r="F76" s="739"/>
      <c r="G76" s="739"/>
      <c r="H76" s="739"/>
      <c r="I76" s="739"/>
      <c r="J76" s="739"/>
      <c r="K76" s="739"/>
      <c r="L76" s="738" t="str">
        <f aca="false">IF(基本情報入力シート!M119="","",基本情報入力シート!M119)</f>
        <v/>
      </c>
      <c r="M76" s="738" t="str">
        <f aca="false">IF(基本情報入力シート!R119="","",基本情報入力シート!R119)</f>
        <v/>
      </c>
      <c r="N76" s="738" t="str">
        <f aca="false">IF(基本情報入力シート!W119="","",基本情報入力シート!W119)</f>
        <v/>
      </c>
      <c r="O76" s="738" t="str">
        <f aca="false">IF(基本情報入力シート!X119="","",基本情報入力シート!X119)</f>
        <v/>
      </c>
      <c r="P76" s="740" t="str">
        <f aca="false">IF(基本情報入力シート!Y119="","",基本情報入力シート!Y119)</f>
        <v/>
      </c>
      <c r="Q76" s="690" t="str">
        <f aca="false">IF(基本情報入力シート!Z119="","",基本情報入力シート!Z119)</f>
        <v/>
      </c>
      <c r="R76" s="741" t="str">
        <f aca="false">IF(基本情報入力シート!AA119="","",基本情報入力シート!AA119)</f>
        <v/>
      </c>
      <c r="S76" s="742"/>
      <c r="T76" s="743" t="e">
        <f aca="false">IF(P76="","",VLOOKUP(P76,))</f>
        <v>#N/A</v>
      </c>
      <c r="U76" s="744" t="s">
        <v>98</v>
      </c>
      <c r="V76" s="745"/>
      <c r="W76" s="746" t="s">
        <v>129</v>
      </c>
      <c r="X76" s="745"/>
      <c r="Y76" s="744" t="s">
        <v>375</v>
      </c>
      <c r="Z76" s="745"/>
      <c r="AA76" s="744" t="s">
        <v>129</v>
      </c>
      <c r="AB76" s="745"/>
      <c r="AC76" s="744" t="s">
        <v>130</v>
      </c>
      <c r="AD76" s="165" t="s">
        <v>141</v>
      </c>
      <c r="AE76" s="747" t="str">
        <f aca="false">IF(V76&gt;=1,(Z76*12+AB76)-(V76*12+X76)+1,"")</f>
        <v/>
      </c>
      <c r="AF76" s="165" t="s">
        <v>376</v>
      </c>
      <c r="AG76" s="748" t="str">
        <f aca="false">IFERROR(ROUNDDOWN(ROUND(Q76*T76,0)*R76,0)*AE76,"")</f>
        <v/>
      </c>
    </row>
    <row r="77" customFormat="false" ht="36.75" hidden="false" customHeight="true" outlineLevel="0" collapsed="false">
      <c r="A77" s="738" t="n">
        <f aca="false">A76+1</f>
        <v>67</v>
      </c>
      <c r="B77" s="739" t="str">
        <f aca="false">IF(基本情報入力シート!C120="","",基本情報入力シート!C120)</f>
        <v/>
      </c>
      <c r="C77" s="739"/>
      <c r="D77" s="739"/>
      <c r="E77" s="739"/>
      <c r="F77" s="739"/>
      <c r="G77" s="739"/>
      <c r="H77" s="739"/>
      <c r="I77" s="739"/>
      <c r="J77" s="739"/>
      <c r="K77" s="739"/>
      <c r="L77" s="738" t="str">
        <f aca="false">IF(基本情報入力シート!M120="","",基本情報入力シート!M120)</f>
        <v/>
      </c>
      <c r="M77" s="738" t="str">
        <f aca="false">IF(基本情報入力シート!R120="","",基本情報入力シート!R120)</f>
        <v/>
      </c>
      <c r="N77" s="738" t="str">
        <f aca="false">IF(基本情報入力シート!W120="","",基本情報入力シート!W120)</f>
        <v/>
      </c>
      <c r="O77" s="738" t="str">
        <f aca="false">IF(基本情報入力シート!X120="","",基本情報入力シート!X120)</f>
        <v/>
      </c>
      <c r="P77" s="740" t="str">
        <f aca="false">IF(基本情報入力シート!Y120="","",基本情報入力シート!Y120)</f>
        <v/>
      </c>
      <c r="Q77" s="690" t="str">
        <f aca="false">IF(基本情報入力シート!Z120="","",基本情報入力シート!Z120)</f>
        <v/>
      </c>
      <c r="R77" s="741" t="str">
        <f aca="false">IF(基本情報入力シート!AA120="","",基本情報入力シート!AA120)</f>
        <v/>
      </c>
      <c r="S77" s="742"/>
      <c r="T77" s="743" t="e">
        <f aca="false">IF(P77="","",VLOOKUP(P77,))</f>
        <v>#N/A</v>
      </c>
      <c r="U77" s="744" t="s">
        <v>98</v>
      </c>
      <c r="V77" s="745"/>
      <c r="W77" s="746" t="s">
        <v>129</v>
      </c>
      <c r="X77" s="745"/>
      <c r="Y77" s="744" t="s">
        <v>375</v>
      </c>
      <c r="Z77" s="745"/>
      <c r="AA77" s="744" t="s">
        <v>129</v>
      </c>
      <c r="AB77" s="745"/>
      <c r="AC77" s="744" t="s">
        <v>130</v>
      </c>
      <c r="AD77" s="165" t="s">
        <v>141</v>
      </c>
      <c r="AE77" s="747" t="str">
        <f aca="false">IF(V77&gt;=1,(Z77*12+AB77)-(V77*12+X77)+1,"")</f>
        <v/>
      </c>
      <c r="AF77" s="165" t="s">
        <v>376</v>
      </c>
      <c r="AG77" s="748" t="str">
        <f aca="false">IFERROR(ROUNDDOWN(ROUND(Q77*T77,0)*R77,0)*AE77,"")</f>
        <v/>
      </c>
    </row>
    <row r="78" customFormat="false" ht="36.75" hidden="false" customHeight="true" outlineLevel="0" collapsed="false">
      <c r="A78" s="738" t="n">
        <f aca="false">A77+1</f>
        <v>68</v>
      </c>
      <c r="B78" s="739" t="str">
        <f aca="false">IF(基本情報入力シート!C121="","",基本情報入力シート!C121)</f>
        <v/>
      </c>
      <c r="C78" s="739"/>
      <c r="D78" s="739"/>
      <c r="E78" s="739"/>
      <c r="F78" s="739"/>
      <c r="G78" s="739"/>
      <c r="H78" s="739"/>
      <c r="I78" s="739"/>
      <c r="J78" s="739"/>
      <c r="K78" s="739"/>
      <c r="L78" s="738" t="str">
        <f aca="false">IF(基本情報入力シート!M121="","",基本情報入力シート!M121)</f>
        <v/>
      </c>
      <c r="M78" s="738" t="str">
        <f aca="false">IF(基本情報入力シート!R121="","",基本情報入力シート!R121)</f>
        <v/>
      </c>
      <c r="N78" s="738" t="str">
        <f aca="false">IF(基本情報入力シート!W121="","",基本情報入力シート!W121)</f>
        <v/>
      </c>
      <c r="O78" s="738" t="str">
        <f aca="false">IF(基本情報入力シート!X121="","",基本情報入力シート!X121)</f>
        <v/>
      </c>
      <c r="P78" s="740" t="str">
        <f aca="false">IF(基本情報入力シート!Y121="","",基本情報入力シート!Y121)</f>
        <v/>
      </c>
      <c r="Q78" s="690" t="str">
        <f aca="false">IF(基本情報入力シート!Z121="","",基本情報入力シート!Z121)</f>
        <v/>
      </c>
      <c r="R78" s="741" t="str">
        <f aca="false">IF(基本情報入力シート!AA121="","",基本情報入力シート!AA121)</f>
        <v/>
      </c>
      <c r="S78" s="742"/>
      <c r="T78" s="743" t="e">
        <f aca="false">IF(P78="","",VLOOKUP(P78,))</f>
        <v>#N/A</v>
      </c>
      <c r="U78" s="744" t="s">
        <v>98</v>
      </c>
      <c r="V78" s="745"/>
      <c r="W78" s="746" t="s">
        <v>129</v>
      </c>
      <c r="X78" s="745"/>
      <c r="Y78" s="744" t="s">
        <v>375</v>
      </c>
      <c r="Z78" s="745"/>
      <c r="AA78" s="744" t="s">
        <v>129</v>
      </c>
      <c r="AB78" s="745"/>
      <c r="AC78" s="744" t="s">
        <v>130</v>
      </c>
      <c r="AD78" s="165" t="s">
        <v>141</v>
      </c>
      <c r="AE78" s="747" t="str">
        <f aca="false">IF(V78&gt;=1,(Z78*12+AB78)-(V78*12+X78)+1,"")</f>
        <v/>
      </c>
      <c r="AF78" s="165" t="s">
        <v>376</v>
      </c>
      <c r="AG78" s="748" t="str">
        <f aca="false">IFERROR(ROUNDDOWN(ROUND(Q78*T78,0)*R78,0)*AE78,"")</f>
        <v/>
      </c>
    </row>
    <row r="79" customFormat="false" ht="36.75" hidden="false" customHeight="true" outlineLevel="0" collapsed="false">
      <c r="A79" s="738" t="n">
        <f aca="false">A78+1</f>
        <v>69</v>
      </c>
      <c r="B79" s="739" t="str">
        <f aca="false">IF(基本情報入力シート!C122="","",基本情報入力シート!C122)</f>
        <v/>
      </c>
      <c r="C79" s="739"/>
      <c r="D79" s="739"/>
      <c r="E79" s="739"/>
      <c r="F79" s="739"/>
      <c r="G79" s="739"/>
      <c r="H79" s="739"/>
      <c r="I79" s="739"/>
      <c r="J79" s="739"/>
      <c r="K79" s="739"/>
      <c r="L79" s="738" t="str">
        <f aca="false">IF(基本情報入力シート!M122="","",基本情報入力シート!M122)</f>
        <v/>
      </c>
      <c r="M79" s="738" t="str">
        <f aca="false">IF(基本情報入力シート!R122="","",基本情報入力シート!R122)</f>
        <v/>
      </c>
      <c r="N79" s="738" t="str">
        <f aca="false">IF(基本情報入力シート!W122="","",基本情報入力シート!W122)</f>
        <v/>
      </c>
      <c r="O79" s="738" t="str">
        <f aca="false">IF(基本情報入力シート!X122="","",基本情報入力シート!X122)</f>
        <v/>
      </c>
      <c r="P79" s="740" t="str">
        <f aca="false">IF(基本情報入力シート!Y122="","",基本情報入力シート!Y122)</f>
        <v/>
      </c>
      <c r="Q79" s="690" t="str">
        <f aca="false">IF(基本情報入力シート!Z122="","",基本情報入力シート!Z122)</f>
        <v/>
      </c>
      <c r="R79" s="741" t="str">
        <f aca="false">IF(基本情報入力シート!AA122="","",基本情報入力シート!AA122)</f>
        <v/>
      </c>
      <c r="S79" s="742"/>
      <c r="T79" s="743" t="e">
        <f aca="false">IF(P79="","",VLOOKUP(P79,))</f>
        <v>#N/A</v>
      </c>
      <c r="U79" s="744" t="s">
        <v>98</v>
      </c>
      <c r="V79" s="745"/>
      <c r="W79" s="746" t="s">
        <v>129</v>
      </c>
      <c r="X79" s="745"/>
      <c r="Y79" s="744" t="s">
        <v>375</v>
      </c>
      <c r="Z79" s="745"/>
      <c r="AA79" s="744" t="s">
        <v>129</v>
      </c>
      <c r="AB79" s="745"/>
      <c r="AC79" s="744" t="s">
        <v>130</v>
      </c>
      <c r="AD79" s="165" t="s">
        <v>141</v>
      </c>
      <c r="AE79" s="747" t="str">
        <f aca="false">IF(V79&gt;=1,(Z79*12+AB79)-(V79*12+X79)+1,"")</f>
        <v/>
      </c>
      <c r="AF79" s="165" t="s">
        <v>376</v>
      </c>
      <c r="AG79" s="748" t="str">
        <f aca="false">IFERROR(ROUNDDOWN(ROUND(Q79*T79,0)*R79,0)*AE79,"")</f>
        <v/>
      </c>
    </row>
    <row r="80" customFormat="false" ht="36.75" hidden="false" customHeight="true" outlineLevel="0" collapsed="false">
      <c r="A80" s="738" t="n">
        <f aca="false">A79+1</f>
        <v>70</v>
      </c>
      <c r="B80" s="739" t="str">
        <f aca="false">IF(基本情報入力シート!C123="","",基本情報入力シート!C123)</f>
        <v/>
      </c>
      <c r="C80" s="739"/>
      <c r="D80" s="739"/>
      <c r="E80" s="739"/>
      <c r="F80" s="739"/>
      <c r="G80" s="739"/>
      <c r="H80" s="739"/>
      <c r="I80" s="739"/>
      <c r="J80" s="739"/>
      <c r="K80" s="739"/>
      <c r="L80" s="738" t="str">
        <f aca="false">IF(基本情報入力シート!M123="","",基本情報入力シート!M123)</f>
        <v/>
      </c>
      <c r="M80" s="738" t="str">
        <f aca="false">IF(基本情報入力シート!R123="","",基本情報入力シート!R123)</f>
        <v/>
      </c>
      <c r="N80" s="738" t="str">
        <f aca="false">IF(基本情報入力シート!W123="","",基本情報入力シート!W123)</f>
        <v/>
      </c>
      <c r="O80" s="738" t="str">
        <f aca="false">IF(基本情報入力シート!X123="","",基本情報入力シート!X123)</f>
        <v/>
      </c>
      <c r="P80" s="740" t="str">
        <f aca="false">IF(基本情報入力シート!Y123="","",基本情報入力シート!Y123)</f>
        <v/>
      </c>
      <c r="Q80" s="690" t="str">
        <f aca="false">IF(基本情報入力シート!Z123="","",基本情報入力シート!Z123)</f>
        <v/>
      </c>
      <c r="R80" s="741" t="str">
        <f aca="false">IF(基本情報入力シート!AA123="","",基本情報入力シート!AA123)</f>
        <v/>
      </c>
      <c r="S80" s="742"/>
      <c r="T80" s="743" t="e">
        <f aca="false">IF(P80="","",VLOOKUP(P80,))</f>
        <v>#N/A</v>
      </c>
      <c r="U80" s="744" t="s">
        <v>98</v>
      </c>
      <c r="V80" s="745"/>
      <c r="W80" s="746" t="s">
        <v>129</v>
      </c>
      <c r="X80" s="745"/>
      <c r="Y80" s="744" t="s">
        <v>375</v>
      </c>
      <c r="Z80" s="745"/>
      <c r="AA80" s="744" t="s">
        <v>129</v>
      </c>
      <c r="AB80" s="745"/>
      <c r="AC80" s="744" t="s">
        <v>130</v>
      </c>
      <c r="AD80" s="165" t="s">
        <v>141</v>
      </c>
      <c r="AE80" s="747" t="str">
        <f aca="false">IF(V80&gt;=1,(Z80*12+AB80)-(V80*12+X80)+1,"")</f>
        <v/>
      </c>
      <c r="AF80" s="165" t="s">
        <v>376</v>
      </c>
      <c r="AG80" s="748" t="str">
        <f aca="false">IFERROR(ROUNDDOWN(ROUND(Q80*T80,0)*R80,0)*AE80,"")</f>
        <v/>
      </c>
    </row>
    <row r="81" customFormat="false" ht="36.75" hidden="false" customHeight="true" outlineLevel="0" collapsed="false">
      <c r="A81" s="738" t="n">
        <f aca="false">A80+1</f>
        <v>71</v>
      </c>
      <c r="B81" s="739" t="str">
        <f aca="false">IF(基本情報入力シート!C124="","",基本情報入力シート!C124)</f>
        <v/>
      </c>
      <c r="C81" s="739"/>
      <c r="D81" s="739"/>
      <c r="E81" s="739"/>
      <c r="F81" s="739"/>
      <c r="G81" s="739"/>
      <c r="H81" s="739"/>
      <c r="I81" s="739"/>
      <c r="J81" s="739"/>
      <c r="K81" s="739"/>
      <c r="L81" s="738" t="str">
        <f aca="false">IF(基本情報入力シート!M124="","",基本情報入力シート!M124)</f>
        <v/>
      </c>
      <c r="M81" s="738" t="str">
        <f aca="false">IF(基本情報入力シート!R124="","",基本情報入力シート!R124)</f>
        <v/>
      </c>
      <c r="N81" s="738" t="str">
        <f aca="false">IF(基本情報入力シート!W124="","",基本情報入力シート!W124)</f>
        <v/>
      </c>
      <c r="O81" s="738" t="str">
        <f aca="false">IF(基本情報入力シート!X124="","",基本情報入力シート!X124)</f>
        <v/>
      </c>
      <c r="P81" s="740" t="str">
        <f aca="false">IF(基本情報入力シート!Y124="","",基本情報入力シート!Y124)</f>
        <v/>
      </c>
      <c r="Q81" s="690" t="str">
        <f aca="false">IF(基本情報入力シート!Z124="","",基本情報入力シート!Z124)</f>
        <v/>
      </c>
      <c r="R81" s="741" t="str">
        <f aca="false">IF(基本情報入力シート!AA124="","",基本情報入力シート!AA124)</f>
        <v/>
      </c>
      <c r="S81" s="742"/>
      <c r="T81" s="743" t="e">
        <f aca="false">IF(P81="","",VLOOKUP(P81,))</f>
        <v>#N/A</v>
      </c>
      <c r="U81" s="744" t="s">
        <v>98</v>
      </c>
      <c r="V81" s="745"/>
      <c r="W81" s="746" t="s">
        <v>129</v>
      </c>
      <c r="X81" s="745"/>
      <c r="Y81" s="744" t="s">
        <v>375</v>
      </c>
      <c r="Z81" s="745"/>
      <c r="AA81" s="744" t="s">
        <v>129</v>
      </c>
      <c r="AB81" s="745"/>
      <c r="AC81" s="744" t="s">
        <v>130</v>
      </c>
      <c r="AD81" s="165" t="s">
        <v>141</v>
      </c>
      <c r="AE81" s="747" t="str">
        <f aca="false">IF(V81&gt;=1,(Z81*12+AB81)-(V81*12+X81)+1,"")</f>
        <v/>
      </c>
      <c r="AF81" s="165" t="s">
        <v>376</v>
      </c>
      <c r="AG81" s="748" t="str">
        <f aca="false">IFERROR(ROUNDDOWN(ROUND(Q81*T81,0)*R81,0)*AE81,"")</f>
        <v/>
      </c>
    </row>
    <row r="82" customFormat="false" ht="36.75" hidden="false" customHeight="true" outlineLevel="0" collapsed="false">
      <c r="A82" s="738" t="n">
        <f aca="false">A81+1</f>
        <v>72</v>
      </c>
      <c r="B82" s="739" t="str">
        <f aca="false">IF(基本情報入力シート!C125="","",基本情報入力シート!C125)</f>
        <v/>
      </c>
      <c r="C82" s="739"/>
      <c r="D82" s="739"/>
      <c r="E82" s="739"/>
      <c r="F82" s="739"/>
      <c r="G82" s="739"/>
      <c r="H82" s="739"/>
      <c r="I82" s="739"/>
      <c r="J82" s="739"/>
      <c r="K82" s="739"/>
      <c r="L82" s="738" t="str">
        <f aca="false">IF(基本情報入力シート!M125="","",基本情報入力シート!M125)</f>
        <v/>
      </c>
      <c r="M82" s="738" t="str">
        <f aca="false">IF(基本情報入力シート!R125="","",基本情報入力シート!R125)</f>
        <v/>
      </c>
      <c r="N82" s="738" t="str">
        <f aca="false">IF(基本情報入力シート!W125="","",基本情報入力シート!W125)</f>
        <v/>
      </c>
      <c r="O82" s="738" t="str">
        <f aca="false">IF(基本情報入力シート!X125="","",基本情報入力シート!X125)</f>
        <v/>
      </c>
      <c r="P82" s="740" t="str">
        <f aca="false">IF(基本情報入力シート!Y125="","",基本情報入力シート!Y125)</f>
        <v/>
      </c>
      <c r="Q82" s="690" t="str">
        <f aca="false">IF(基本情報入力シート!Z125="","",基本情報入力シート!Z125)</f>
        <v/>
      </c>
      <c r="R82" s="741" t="str">
        <f aca="false">IF(基本情報入力シート!AA125="","",基本情報入力シート!AA125)</f>
        <v/>
      </c>
      <c r="S82" s="742"/>
      <c r="T82" s="743" t="e">
        <f aca="false">IF(P82="","",VLOOKUP(P82,))</f>
        <v>#N/A</v>
      </c>
      <c r="U82" s="744" t="s">
        <v>98</v>
      </c>
      <c r="V82" s="745"/>
      <c r="W82" s="746" t="s">
        <v>129</v>
      </c>
      <c r="X82" s="745"/>
      <c r="Y82" s="744" t="s">
        <v>375</v>
      </c>
      <c r="Z82" s="745"/>
      <c r="AA82" s="744" t="s">
        <v>129</v>
      </c>
      <c r="AB82" s="745"/>
      <c r="AC82" s="744" t="s">
        <v>130</v>
      </c>
      <c r="AD82" s="165" t="s">
        <v>141</v>
      </c>
      <c r="AE82" s="747" t="str">
        <f aca="false">IF(V82&gt;=1,(Z82*12+AB82)-(V82*12+X82)+1,"")</f>
        <v/>
      </c>
      <c r="AF82" s="165" t="s">
        <v>376</v>
      </c>
      <c r="AG82" s="748" t="str">
        <f aca="false">IFERROR(ROUNDDOWN(ROUND(Q82*T82,0)*R82,0)*AE82,"")</f>
        <v/>
      </c>
    </row>
    <row r="83" customFormat="false" ht="36.75" hidden="false" customHeight="true" outlineLevel="0" collapsed="false">
      <c r="A83" s="738" t="n">
        <f aca="false">A82+1</f>
        <v>73</v>
      </c>
      <c r="B83" s="739" t="str">
        <f aca="false">IF(基本情報入力シート!C126="","",基本情報入力シート!C126)</f>
        <v/>
      </c>
      <c r="C83" s="739"/>
      <c r="D83" s="739"/>
      <c r="E83" s="739"/>
      <c r="F83" s="739"/>
      <c r="G83" s="739"/>
      <c r="H83" s="739"/>
      <c r="I83" s="739"/>
      <c r="J83" s="739"/>
      <c r="K83" s="739"/>
      <c r="L83" s="738" t="str">
        <f aca="false">IF(基本情報入力シート!M126="","",基本情報入力シート!M126)</f>
        <v/>
      </c>
      <c r="M83" s="738" t="str">
        <f aca="false">IF(基本情報入力シート!R126="","",基本情報入力シート!R126)</f>
        <v/>
      </c>
      <c r="N83" s="738" t="str">
        <f aca="false">IF(基本情報入力シート!W126="","",基本情報入力シート!W126)</f>
        <v/>
      </c>
      <c r="O83" s="738" t="str">
        <f aca="false">IF(基本情報入力シート!X126="","",基本情報入力シート!X126)</f>
        <v/>
      </c>
      <c r="P83" s="740" t="str">
        <f aca="false">IF(基本情報入力シート!Y126="","",基本情報入力シート!Y126)</f>
        <v/>
      </c>
      <c r="Q83" s="690" t="str">
        <f aca="false">IF(基本情報入力シート!Z126="","",基本情報入力シート!Z126)</f>
        <v/>
      </c>
      <c r="R83" s="741" t="str">
        <f aca="false">IF(基本情報入力シート!AA126="","",基本情報入力シート!AA126)</f>
        <v/>
      </c>
      <c r="S83" s="742"/>
      <c r="T83" s="743" t="e">
        <f aca="false">IF(P83="","",VLOOKUP(P83,))</f>
        <v>#N/A</v>
      </c>
      <c r="U83" s="744" t="s">
        <v>98</v>
      </c>
      <c r="V83" s="745"/>
      <c r="W83" s="746" t="s">
        <v>129</v>
      </c>
      <c r="X83" s="745"/>
      <c r="Y83" s="744" t="s">
        <v>375</v>
      </c>
      <c r="Z83" s="745"/>
      <c r="AA83" s="744" t="s">
        <v>129</v>
      </c>
      <c r="AB83" s="745"/>
      <c r="AC83" s="744" t="s">
        <v>130</v>
      </c>
      <c r="AD83" s="165" t="s">
        <v>141</v>
      </c>
      <c r="AE83" s="747" t="str">
        <f aca="false">IF(V83&gt;=1,(Z83*12+AB83)-(V83*12+X83)+1,"")</f>
        <v/>
      </c>
      <c r="AF83" s="165" t="s">
        <v>376</v>
      </c>
      <c r="AG83" s="748" t="str">
        <f aca="false">IFERROR(ROUNDDOWN(ROUND(Q83*T83,0)*R83,0)*AE83,"")</f>
        <v/>
      </c>
    </row>
    <row r="84" customFormat="false" ht="36.75" hidden="false" customHeight="true" outlineLevel="0" collapsed="false">
      <c r="A84" s="738" t="n">
        <f aca="false">A83+1</f>
        <v>74</v>
      </c>
      <c r="B84" s="739" t="str">
        <f aca="false">IF(基本情報入力シート!C127="","",基本情報入力シート!C127)</f>
        <v/>
      </c>
      <c r="C84" s="739"/>
      <c r="D84" s="739"/>
      <c r="E84" s="739"/>
      <c r="F84" s="739"/>
      <c r="G84" s="739"/>
      <c r="H84" s="739"/>
      <c r="I84" s="739"/>
      <c r="J84" s="739"/>
      <c r="K84" s="739"/>
      <c r="L84" s="738" t="str">
        <f aca="false">IF(基本情報入力シート!M127="","",基本情報入力シート!M127)</f>
        <v/>
      </c>
      <c r="M84" s="738" t="str">
        <f aca="false">IF(基本情報入力シート!R127="","",基本情報入力シート!R127)</f>
        <v/>
      </c>
      <c r="N84" s="738" t="str">
        <f aca="false">IF(基本情報入力シート!W127="","",基本情報入力シート!W127)</f>
        <v/>
      </c>
      <c r="O84" s="738" t="str">
        <f aca="false">IF(基本情報入力シート!X127="","",基本情報入力シート!X127)</f>
        <v/>
      </c>
      <c r="P84" s="740" t="str">
        <f aca="false">IF(基本情報入力シート!Y127="","",基本情報入力シート!Y127)</f>
        <v/>
      </c>
      <c r="Q84" s="690" t="str">
        <f aca="false">IF(基本情報入力シート!Z127="","",基本情報入力シート!Z127)</f>
        <v/>
      </c>
      <c r="R84" s="741" t="str">
        <f aca="false">IF(基本情報入力シート!AA127="","",基本情報入力シート!AA127)</f>
        <v/>
      </c>
      <c r="S84" s="742"/>
      <c r="T84" s="743" t="e">
        <f aca="false">IF(P84="","",VLOOKUP(P84,))</f>
        <v>#N/A</v>
      </c>
      <c r="U84" s="744" t="s">
        <v>98</v>
      </c>
      <c r="V84" s="745"/>
      <c r="W84" s="746" t="s">
        <v>129</v>
      </c>
      <c r="X84" s="745"/>
      <c r="Y84" s="744" t="s">
        <v>375</v>
      </c>
      <c r="Z84" s="745"/>
      <c r="AA84" s="744" t="s">
        <v>129</v>
      </c>
      <c r="AB84" s="745"/>
      <c r="AC84" s="744" t="s">
        <v>130</v>
      </c>
      <c r="AD84" s="165" t="s">
        <v>141</v>
      </c>
      <c r="AE84" s="747" t="str">
        <f aca="false">IF(V84&gt;=1,(Z84*12+AB84)-(V84*12+X84)+1,"")</f>
        <v/>
      </c>
      <c r="AF84" s="165" t="s">
        <v>376</v>
      </c>
      <c r="AG84" s="748" t="str">
        <f aca="false">IFERROR(ROUNDDOWN(ROUND(Q84*T84,0)*R84,0)*AE84,"")</f>
        <v/>
      </c>
    </row>
    <row r="85" customFormat="false" ht="36.75" hidden="false" customHeight="true" outlineLevel="0" collapsed="false">
      <c r="A85" s="738" t="n">
        <f aca="false">A84+1</f>
        <v>75</v>
      </c>
      <c r="B85" s="739" t="str">
        <f aca="false">IF(基本情報入力シート!C128="","",基本情報入力シート!C128)</f>
        <v/>
      </c>
      <c r="C85" s="739"/>
      <c r="D85" s="739"/>
      <c r="E85" s="739"/>
      <c r="F85" s="739"/>
      <c r="G85" s="739"/>
      <c r="H85" s="739"/>
      <c r="I85" s="739"/>
      <c r="J85" s="739"/>
      <c r="K85" s="739"/>
      <c r="L85" s="738" t="str">
        <f aca="false">IF(基本情報入力シート!M128="","",基本情報入力シート!M128)</f>
        <v/>
      </c>
      <c r="M85" s="738" t="str">
        <f aca="false">IF(基本情報入力シート!R128="","",基本情報入力シート!R128)</f>
        <v/>
      </c>
      <c r="N85" s="738" t="str">
        <f aca="false">IF(基本情報入力シート!W128="","",基本情報入力シート!W128)</f>
        <v/>
      </c>
      <c r="O85" s="738" t="str">
        <f aca="false">IF(基本情報入力シート!X128="","",基本情報入力シート!X128)</f>
        <v/>
      </c>
      <c r="P85" s="740" t="str">
        <f aca="false">IF(基本情報入力シート!Y128="","",基本情報入力シート!Y128)</f>
        <v/>
      </c>
      <c r="Q85" s="690" t="str">
        <f aca="false">IF(基本情報入力シート!Z128="","",基本情報入力シート!Z128)</f>
        <v/>
      </c>
      <c r="R85" s="741" t="str">
        <f aca="false">IF(基本情報入力シート!AA128="","",基本情報入力シート!AA128)</f>
        <v/>
      </c>
      <c r="S85" s="742"/>
      <c r="T85" s="743" t="e">
        <f aca="false">IF(P85="","",VLOOKUP(P85,))</f>
        <v>#N/A</v>
      </c>
      <c r="U85" s="744" t="s">
        <v>98</v>
      </c>
      <c r="V85" s="745"/>
      <c r="W85" s="746" t="s">
        <v>129</v>
      </c>
      <c r="X85" s="745"/>
      <c r="Y85" s="744" t="s">
        <v>375</v>
      </c>
      <c r="Z85" s="745"/>
      <c r="AA85" s="744" t="s">
        <v>129</v>
      </c>
      <c r="AB85" s="745"/>
      <c r="AC85" s="744" t="s">
        <v>130</v>
      </c>
      <c r="AD85" s="165" t="s">
        <v>141</v>
      </c>
      <c r="AE85" s="747" t="str">
        <f aca="false">IF(V85&gt;=1,(Z85*12+AB85)-(V85*12+X85)+1,"")</f>
        <v/>
      </c>
      <c r="AF85" s="165" t="s">
        <v>376</v>
      </c>
      <c r="AG85" s="748" t="str">
        <f aca="false">IFERROR(ROUNDDOWN(ROUND(Q85*T85,0)*R85,0)*AE85,"")</f>
        <v/>
      </c>
    </row>
    <row r="86" customFormat="false" ht="36.75" hidden="false" customHeight="true" outlineLevel="0" collapsed="false">
      <c r="A86" s="738" t="n">
        <f aca="false">A85+1</f>
        <v>76</v>
      </c>
      <c r="B86" s="739" t="str">
        <f aca="false">IF(基本情報入力シート!C129="","",基本情報入力シート!C129)</f>
        <v/>
      </c>
      <c r="C86" s="739"/>
      <c r="D86" s="739"/>
      <c r="E86" s="739"/>
      <c r="F86" s="739"/>
      <c r="G86" s="739"/>
      <c r="H86" s="739"/>
      <c r="I86" s="739"/>
      <c r="J86" s="739"/>
      <c r="K86" s="739"/>
      <c r="L86" s="738" t="str">
        <f aca="false">IF(基本情報入力シート!M129="","",基本情報入力シート!M129)</f>
        <v/>
      </c>
      <c r="M86" s="738" t="str">
        <f aca="false">IF(基本情報入力シート!R129="","",基本情報入力シート!R129)</f>
        <v/>
      </c>
      <c r="N86" s="738" t="str">
        <f aca="false">IF(基本情報入力シート!W129="","",基本情報入力シート!W129)</f>
        <v/>
      </c>
      <c r="O86" s="738" t="str">
        <f aca="false">IF(基本情報入力シート!X129="","",基本情報入力シート!X129)</f>
        <v/>
      </c>
      <c r="P86" s="740" t="str">
        <f aca="false">IF(基本情報入力シート!Y129="","",基本情報入力シート!Y129)</f>
        <v/>
      </c>
      <c r="Q86" s="690" t="str">
        <f aca="false">IF(基本情報入力シート!Z129="","",基本情報入力シート!Z129)</f>
        <v/>
      </c>
      <c r="R86" s="741" t="str">
        <f aca="false">IF(基本情報入力シート!AA129="","",基本情報入力シート!AA129)</f>
        <v/>
      </c>
      <c r="S86" s="742"/>
      <c r="T86" s="743" t="e">
        <f aca="false">IF(P86="","",VLOOKUP(P86,))</f>
        <v>#N/A</v>
      </c>
      <c r="U86" s="744" t="s">
        <v>98</v>
      </c>
      <c r="V86" s="745"/>
      <c r="W86" s="746" t="s">
        <v>129</v>
      </c>
      <c r="X86" s="745"/>
      <c r="Y86" s="744" t="s">
        <v>375</v>
      </c>
      <c r="Z86" s="745"/>
      <c r="AA86" s="744" t="s">
        <v>129</v>
      </c>
      <c r="AB86" s="745"/>
      <c r="AC86" s="744" t="s">
        <v>130</v>
      </c>
      <c r="AD86" s="165" t="s">
        <v>141</v>
      </c>
      <c r="AE86" s="747" t="str">
        <f aca="false">IF(V86&gt;=1,(Z86*12+AB86)-(V86*12+X86)+1,"")</f>
        <v/>
      </c>
      <c r="AF86" s="165" t="s">
        <v>376</v>
      </c>
      <c r="AG86" s="748" t="str">
        <f aca="false">IFERROR(ROUNDDOWN(ROUND(Q86*T86,0)*R86,0)*AE86,"")</f>
        <v/>
      </c>
    </row>
    <row r="87" customFormat="false" ht="36.75" hidden="false" customHeight="true" outlineLevel="0" collapsed="false">
      <c r="A87" s="738" t="n">
        <f aca="false">A86+1</f>
        <v>77</v>
      </c>
      <c r="B87" s="739" t="str">
        <f aca="false">IF(基本情報入力シート!C130="","",基本情報入力シート!C130)</f>
        <v/>
      </c>
      <c r="C87" s="739"/>
      <c r="D87" s="739"/>
      <c r="E87" s="739"/>
      <c r="F87" s="739"/>
      <c r="G87" s="739"/>
      <c r="H87" s="739"/>
      <c r="I87" s="739"/>
      <c r="J87" s="739"/>
      <c r="K87" s="739"/>
      <c r="L87" s="738" t="str">
        <f aca="false">IF(基本情報入力シート!M130="","",基本情報入力シート!M130)</f>
        <v/>
      </c>
      <c r="M87" s="738" t="str">
        <f aca="false">IF(基本情報入力シート!R130="","",基本情報入力シート!R130)</f>
        <v/>
      </c>
      <c r="N87" s="738" t="str">
        <f aca="false">IF(基本情報入力シート!W130="","",基本情報入力シート!W130)</f>
        <v/>
      </c>
      <c r="O87" s="738" t="str">
        <f aca="false">IF(基本情報入力シート!X130="","",基本情報入力シート!X130)</f>
        <v/>
      </c>
      <c r="P87" s="740" t="str">
        <f aca="false">IF(基本情報入力シート!Y130="","",基本情報入力シート!Y130)</f>
        <v/>
      </c>
      <c r="Q87" s="690" t="str">
        <f aca="false">IF(基本情報入力シート!Z130="","",基本情報入力シート!Z130)</f>
        <v/>
      </c>
      <c r="R87" s="741" t="str">
        <f aca="false">IF(基本情報入力シート!AA130="","",基本情報入力シート!AA130)</f>
        <v/>
      </c>
      <c r="S87" s="742"/>
      <c r="T87" s="743" t="e">
        <f aca="false">IF(P87="","",VLOOKUP(P87,))</f>
        <v>#N/A</v>
      </c>
      <c r="U87" s="744" t="s">
        <v>98</v>
      </c>
      <c r="V87" s="745"/>
      <c r="W87" s="746" t="s">
        <v>129</v>
      </c>
      <c r="X87" s="745"/>
      <c r="Y87" s="744" t="s">
        <v>375</v>
      </c>
      <c r="Z87" s="745"/>
      <c r="AA87" s="744" t="s">
        <v>129</v>
      </c>
      <c r="AB87" s="745"/>
      <c r="AC87" s="744" t="s">
        <v>130</v>
      </c>
      <c r="AD87" s="165" t="s">
        <v>141</v>
      </c>
      <c r="AE87" s="747" t="str">
        <f aca="false">IF(V87&gt;=1,(Z87*12+AB87)-(V87*12+X87)+1,"")</f>
        <v/>
      </c>
      <c r="AF87" s="165" t="s">
        <v>376</v>
      </c>
      <c r="AG87" s="748" t="str">
        <f aca="false">IFERROR(ROUNDDOWN(ROUND(Q87*T87,0)*R87,0)*AE87,"")</f>
        <v/>
      </c>
    </row>
    <row r="88" customFormat="false" ht="36.75" hidden="false" customHeight="true" outlineLevel="0" collapsed="false">
      <c r="A88" s="738" t="n">
        <f aca="false">A87+1</f>
        <v>78</v>
      </c>
      <c r="B88" s="739" t="str">
        <f aca="false">IF(基本情報入力シート!C131="","",基本情報入力シート!C131)</f>
        <v/>
      </c>
      <c r="C88" s="739"/>
      <c r="D88" s="739"/>
      <c r="E88" s="739"/>
      <c r="F88" s="739"/>
      <c r="G88" s="739"/>
      <c r="H88" s="739"/>
      <c r="I88" s="739"/>
      <c r="J88" s="739"/>
      <c r="K88" s="739"/>
      <c r="L88" s="738" t="str">
        <f aca="false">IF(基本情報入力シート!M131="","",基本情報入力シート!M131)</f>
        <v/>
      </c>
      <c r="M88" s="738" t="str">
        <f aca="false">IF(基本情報入力シート!R131="","",基本情報入力シート!R131)</f>
        <v/>
      </c>
      <c r="N88" s="738" t="str">
        <f aca="false">IF(基本情報入力シート!W131="","",基本情報入力シート!W131)</f>
        <v/>
      </c>
      <c r="O88" s="738" t="str">
        <f aca="false">IF(基本情報入力シート!X131="","",基本情報入力シート!X131)</f>
        <v/>
      </c>
      <c r="P88" s="740" t="str">
        <f aca="false">IF(基本情報入力シート!Y131="","",基本情報入力シート!Y131)</f>
        <v/>
      </c>
      <c r="Q88" s="690" t="str">
        <f aca="false">IF(基本情報入力シート!Z131="","",基本情報入力シート!Z131)</f>
        <v/>
      </c>
      <c r="R88" s="741" t="str">
        <f aca="false">IF(基本情報入力シート!AA131="","",基本情報入力シート!AA131)</f>
        <v/>
      </c>
      <c r="S88" s="742"/>
      <c r="T88" s="743" t="e">
        <f aca="false">IF(P88="","",VLOOKUP(P88,))</f>
        <v>#N/A</v>
      </c>
      <c r="U88" s="744" t="s">
        <v>98</v>
      </c>
      <c r="V88" s="745"/>
      <c r="W88" s="746" t="s">
        <v>129</v>
      </c>
      <c r="X88" s="745"/>
      <c r="Y88" s="744" t="s">
        <v>375</v>
      </c>
      <c r="Z88" s="745"/>
      <c r="AA88" s="744" t="s">
        <v>129</v>
      </c>
      <c r="AB88" s="745"/>
      <c r="AC88" s="744" t="s">
        <v>130</v>
      </c>
      <c r="AD88" s="165" t="s">
        <v>141</v>
      </c>
      <c r="AE88" s="747" t="str">
        <f aca="false">IF(V88&gt;=1,(Z88*12+AB88)-(V88*12+X88)+1,"")</f>
        <v/>
      </c>
      <c r="AF88" s="165" t="s">
        <v>376</v>
      </c>
      <c r="AG88" s="748" t="str">
        <f aca="false">IFERROR(ROUNDDOWN(ROUND(Q88*T88,0)*R88,0)*AE88,"")</f>
        <v/>
      </c>
    </row>
    <row r="89" customFormat="false" ht="36.75" hidden="false" customHeight="true" outlineLevel="0" collapsed="false">
      <c r="A89" s="738" t="n">
        <f aca="false">A88+1</f>
        <v>79</v>
      </c>
      <c r="B89" s="739" t="str">
        <f aca="false">IF(基本情報入力シート!C132="","",基本情報入力シート!C132)</f>
        <v/>
      </c>
      <c r="C89" s="739"/>
      <c r="D89" s="739"/>
      <c r="E89" s="739"/>
      <c r="F89" s="739"/>
      <c r="G89" s="739"/>
      <c r="H89" s="739"/>
      <c r="I89" s="739"/>
      <c r="J89" s="739"/>
      <c r="K89" s="739"/>
      <c r="L89" s="738" t="str">
        <f aca="false">IF(基本情報入力シート!M132="","",基本情報入力シート!M132)</f>
        <v/>
      </c>
      <c r="M89" s="738" t="str">
        <f aca="false">IF(基本情報入力シート!R132="","",基本情報入力シート!R132)</f>
        <v/>
      </c>
      <c r="N89" s="738" t="str">
        <f aca="false">IF(基本情報入力シート!W132="","",基本情報入力シート!W132)</f>
        <v/>
      </c>
      <c r="O89" s="738" t="str">
        <f aca="false">IF(基本情報入力シート!X132="","",基本情報入力シート!X132)</f>
        <v/>
      </c>
      <c r="P89" s="740" t="str">
        <f aca="false">IF(基本情報入力シート!Y132="","",基本情報入力シート!Y132)</f>
        <v/>
      </c>
      <c r="Q89" s="690" t="str">
        <f aca="false">IF(基本情報入力シート!Z132="","",基本情報入力シート!Z132)</f>
        <v/>
      </c>
      <c r="R89" s="741" t="str">
        <f aca="false">IF(基本情報入力シート!AA132="","",基本情報入力シート!AA132)</f>
        <v/>
      </c>
      <c r="S89" s="742"/>
      <c r="T89" s="743" t="e">
        <f aca="false">IF(P89="","",VLOOKUP(P89,))</f>
        <v>#N/A</v>
      </c>
      <c r="U89" s="744" t="s">
        <v>98</v>
      </c>
      <c r="V89" s="745"/>
      <c r="W89" s="746" t="s">
        <v>129</v>
      </c>
      <c r="X89" s="745"/>
      <c r="Y89" s="744" t="s">
        <v>375</v>
      </c>
      <c r="Z89" s="745"/>
      <c r="AA89" s="744" t="s">
        <v>129</v>
      </c>
      <c r="AB89" s="745"/>
      <c r="AC89" s="744" t="s">
        <v>130</v>
      </c>
      <c r="AD89" s="165" t="s">
        <v>141</v>
      </c>
      <c r="AE89" s="747" t="str">
        <f aca="false">IF(V89&gt;=1,(Z89*12+AB89)-(V89*12+X89)+1,"")</f>
        <v/>
      </c>
      <c r="AF89" s="165" t="s">
        <v>376</v>
      </c>
      <c r="AG89" s="748" t="str">
        <f aca="false">IFERROR(ROUNDDOWN(ROUND(Q89*T89,0)*R89,0)*AE89,"")</f>
        <v/>
      </c>
    </row>
    <row r="90" customFormat="false" ht="36.75" hidden="false" customHeight="true" outlineLevel="0" collapsed="false">
      <c r="A90" s="738" t="n">
        <f aca="false">A89+1</f>
        <v>80</v>
      </c>
      <c r="B90" s="739" t="str">
        <f aca="false">IF(基本情報入力シート!C133="","",基本情報入力シート!C133)</f>
        <v/>
      </c>
      <c r="C90" s="739"/>
      <c r="D90" s="739"/>
      <c r="E90" s="739"/>
      <c r="F90" s="739"/>
      <c r="G90" s="739"/>
      <c r="H90" s="739"/>
      <c r="I90" s="739"/>
      <c r="J90" s="739"/>
      <c r="K90" s="739"/>
      <c r="L90" s="738" t="str">
        <f aca="false">IF(基本情報入力シート!M133="","",基本情報入力シート!M133)</f>
        <v/>
      </c>
      <c r="M90" s="738" t="str">
        <f aca="false">IF(基本情報入力シート!R133="","",基本情報入力シート!R133)</f>
        <v/>
      </c>
      <c r="N90" s="738" t="str">
        <f aca="false">IF(基本情報入力シート!W133="","",基本情報入力シート!W133)</f>
        <v/>
      </c>
      <c r="O90" s="738" t="str">
        <f aca="false">IF(基本情報入力シート!X133="","",基本情報入力シート!X133)</f>
        <v/>
      </c>
      <c r="P90" s="740" t="str">
        <f aca="false">IF(基本情報入力シート!Y133="","",基本情報入力シート!Y133)</f>
        <v/>
      </c>
      <c r="Q90" s="690" t="str">
        <f aca="false">IF(基本情報入力シート!Z133="","",基本情報入力シート!Z133)</f>
        <v/>
      </c>
      <c r="R90" s="741" t="str">
        <f aca="false">IF(基本情報入力シート!AA133="","",基本情報入力シート!AA133)</f>
        <v/>
      </c>
      <c r="S90" s="742"/>
      <c r="T90" s="743" t="e">
        <f aca="false">IF(P90="","",VLOOKUP(P90,))</f>
        <v>#N/A</v>
      </c>
      <c r="U90" s="744" t="s">
        <v>98</v>
      </c>
      <c r="V90" s="745"/>
      <c r="W90" s="746" t="s">
        <v>129</v>
      </c>
      <c r="X90" s="745"/>
      <c r="Y90" s="744" t="s">
        <v>375</v>
      </c>
      <c r="Z90" s="745"/>
      <c r="AA90" s="744" t="s">
        <v>129</v>
      </c>
      <c r="AB90" s="745"/>
      <c r="AC90" s="744" t="s">
        <v>130</v>
      </c>
      <c r="AD90" s="165" t="s">
        <v>141</v>
      </c>
      <c r="AE90" s="747" t="str">
        <f aca="false">IF(V90&gt;=1,(Z90*12+AB90)-(V90*12+X90)+1,"")</f>
        <v/>
      </c>
      <c r="AF90" s="165" t="s">
        <v>376</v>
      </c>
      <c r="AG90" s="748" t="str">
        <f aca="false">IFERROR(ROUNDDOWN(ROUND(Q90*T90,0)*R90,0)*AE90,"")</f>
        <v/>
      </c>
    </row>
    <row r="91" customFormat="false" ht="36.75" hidden="false" customHeight="true" outlineLevel="0" collapsed="false">
      <c r="A91" s="738" t="n">
        <f aca="false">A90+1</f>
        <v>81</v>
      </c>
      <c r="B91" s="739" t="str">
        <f aca="false">IF(基本情報入力シート!C134="","",基本情報入力シート!C134)</f>
        <v/>
      </c>
      <c r="C91" s="739"/>
      <c r="D91" s="739"/>
      <c r="E91" s="739"/>
      <c r="F91" s="739"/>
      <c r="G91" s="739"/>
      <c r="H91" s="739"/>
      <c r="I91" s="739"/>
      <c r="J91" s="739"/>
      <c r="K91" s="739"/>
      <c r="L91" s="738" t="str">
        <f aca="false">IF(基本情報入力シート!M134="","",基本情報入力シート!M134)</f>
        <v/>
      </c>
      <c r="M91" s="738" t="str">
        <f aca="false">IF(基本情報入力シート!R134="","",基本情報入力シート!R134)</f>
        <v/>
      </c>
      <c r="N91" s="738" t="str">
        <f aca="false">IF(基本情報入力シート!W134="","",基本情報入力シート!W134)</f>
        <v/>
      </c>
      <c r="O91" s="738" t="str">
        <f aca="false">IF(基本情報入力シート!X134="","",基本情報入力シート!X134)</f>
        <v/>
      </c>
      <c r="P91" s="740" t="str">
        <f aca="false">IF(基本情報入力シート!Y134="","",基本情報入力シート!Y134)</f>
        <v/>
      </c>
      <c r="Q91" s="690" t="str">
        <f aca="false">IF(基本情報入力シート!Z134="","",基本情報入力シート!Z134)</f>
        <v/>
      </c>
      <c r="R91" s="741" t="str">
        <f aca="false">IF(基本情報入力シート!AA134="","",基本情報入力シート!AA134)</f>
        <v/>
      </c>
      <c r="S91" s="742"/>
      <c r="T91" s="743" t="e">
        <f aca="false">IF(P91="","",VLOOKUP(P91,))</f>
        <v>#N/A</v>
      </c>
      <c r="U91" s="744" t="s">
        <v>98</v>
      </c>
      <c r="V91" s="745"/>
      <c r="W91" s="746" t="s">
        <v>129</v>
      </c>
      <c r="X91" s="745"/>
      <c r="Y91" s="744" t="s">
        <v>375</v>
      </c>
      <c r="Z91" s="745"/>
      <c r="AA91" s="744" t="s">
        <v>129</v>
      </c>
      <c r="AB91" s="745"/>
      <c r="AC91" s="744" t="s">
        <v>130</v>
      </c>
      <c r="AD91" s="165" t="s">
        <v>141</v>
      </c>
      <c r="AE91" s="747" t="str">
        <f aca="false">IF(V91&gt;=1,(Z91*12+AB91)-(V91*12+X91)+1,"")</f>
        <v/>
      </c>
      <c r="AF91" s="165" t="s">
        <v>376</v>
      </c>
      <c r="AG91" s="748" t="str">
        <f aca="false">IFERROR(ROUNDDOWN(ROUND(Q91*T91,0)*R91,0)*AE91,"")</f>
        <v/>
      </c>
    </row>
    <row r="92" customFormat="false" ht="36.75" hidden="false" customHeight="true" outlineLevel="0" collapsed="false">
      <c r="A92" s="738" t="n">
        <f aca="false">A91+1</f>
        <v>82</v>
      </c>
      <c r="B92" s="739" t="str">
        <f aca="false">IF(基本情報入力シート!C135="","",基本情報入力シート!C135)</f>
        <v/>
      </c>
      <c r="C92" s="739"/>
      <c r="D92" s="739"/>
      <c r="E92" s="739"/>
      <c r="F92" s="739"/>
      <c r="G92" s="739"/>
      <c r="H92" s="739"/>
      <c r="I92" s="739"/>
      <c r="J92" s="739"/>
      <c r="K92" s="739"/>
      <c r="L92" s="738" t="str">
        <f aca="false">IF(基本情報入力シート!M135="","",基本情報入力シート!M135)</f>
        <v/>
      </c>
      <c r="M92" s="738" t="str">
        <f aca="false">IF(基本情報入力シート!R135="","",基本情報入力シート!R135)</f>
        <v/>
      </c>
      <c r="N92" s="738" t="str">
        <f aca="false">IF(基本情報入力シート!W135="","",基本情報入力シート!W135)</f>
        <v/>
      </c>
      <c r="O92" s="738" t="str">
        <f aca="false">IF(基本情報入力シート!X135="","",基本情報入力シート!X135)</f>
        <v/>
      </c>
      <c r="P92" s="740" t="str">
        <f aca="false">IF(基本情報入力シート!Y135="","",基本情報入力シート!Y135)</f>
        <v/>
      </c>
      <c r="Q92" s="690" t="str">
        <f aca="false">IF(基本情報入力シート!Z135="","",基本情報入力シート!Z135)</f>
        <v/>
      </c>
      <c r="R92" s="741" t="str">
        <f aca="false">IF(基本情報入力シート!AA135="","",基本情報入力シート!AA135)</f>
        <v/>
      </c>
      <c r="S92" s="742"/>
      <c r="T92" s="743" t="e">
        <f aca="false">IF(P92="","",VLOOKUP(P92,))</f>
        <v>#N/A</v>
      </c>
      <c r="U92" s="744" t="s">
        <v>98</v>
      </c>
      <c r="V92" s="745"/>
      <c r="W92" s="746" t="s">
        <v>129</v>
      </c>
      <c r="X92" s="745"/>
      <c r="Y92" s="744" t="s">
        <v>375</v>
      </c>
      <c r="Z92" s="745"/>
      <c r="AA92" s="744" t="s">
        <v>129</v>
      </c>
      <c r="AB92" s="745"/>
      <c r="AC92" s="744" t="s">
        <v>130</v>
      </c>
      <c r="AD92" s="165" t="s">
        <v>141</v>
      </c>
      <c r="AE92" s="747" t="str">
        <f aca="false">IF(V92&gt;=1,(Z92*12+AB92)-(V92*12+X92)+1,"")</f>
        <v/>
      </c>
      <c r="AF92" s="165" t="s">
        <v>376</v>
      </c>
      <c r="AG92" s="748" t="str">
        <f aca="false">IFERROR(ROUNDDOWN(ROUND(Q92*T92,0)*R92,0)*AE92,"")</f>
        <v/>
      </c>
    </row>
    <row r="93" customFormat="false" ht="36.75" hidden="false" customHeight="true" outlineLevel="0" collapsed="false">
      <c r="A93" s="738" t="n">
        <f aca="false">A92+1</f>
        <v>83</v>
      </c>
      <c r="B93" s="739" t="str">
        <f aca="false">IF(基本情報入力シート!C136="","",基本情報入力シート!C136)</f>
        <v/>
      </c>
      <c r="C93" s="739"/>
      <c r="D93" s="739"/>
      <c r="E93" s="739"/>
      <c r="F93" s="739"/>
      <c r="G93" s="739"/>
      <c r="H93" s="739"/>
      <c r="I93" s="739"/>
      <c r="J93" s="739"/>
      <c r="K93" s="739"/>
      <c r="L93" s="738" t="str">
        <f aca="false">IF(基本情報入力シート!M136="","",基本情報入力シート!M136)</f>
        <v/>
      </c>
      <c r="M93" s="738" t="str">
        <f aca="false">IF(基本情報入力シート!R136="","",基本情報入力シート!R136)</f>
        <v/>
      </c>
      <c r="N93" s="738" t="str">
        <f aca="false">IF(基本情報入力シート!W136="","",基本情報入力シート!W136)</f>
        <v/>
      </c>
      <c r="O93" s="738" t="str">
        <f aca="false">IF(基本情報入力シート!X136="","",基本情報入力シート!X136)</f>
        <v/>
      </c>
      <c r="P93" s="740" t="str">
        <f aca="false">IF(基本情報入力シート!Y136="","",基本情報入力シート!Y136)</f>
        <v/>
      </c>
      <c r="Q93" s="690" t="str">
        <f aca="false">IF(基本情報入力シート!Z136="","",基本情報入力シート!Z136)</f>
        <v/>
      </c>
      <c r="R93" s="741" t="str">
        <f aca="false">IF(基本情報入力シート!AA136="","",基本情報入力シート!AA136)</f>
        <v/>
      </c>
      <c r="S93" s="742"/>
      <c r="T93" s="743" t="e">
        <f aca="false">IF(P93="","",VLOOKUP(P93,))</f>
        <v>#N/A</v>
      </c>
      <c r="U93" s="744" t="s">
        <v>98</v>
      </c>
      <c r="V93" s="745"/>
      <c r="W93" s="746" t="s">
        <v>129</v>
      </c>
      <c r="X93" s="745"/>
      <c r="Y93" s="744" t="s">
        <v>375</v>
      </c>
      <c r="Z93" s="745"/>
      <c r="AA93" s="744" t="s">
        <v>129</v>
      </c>
      <c r="AB93" s="745"/>
      <c r="AC93" s="744" t="s">
        <v>130</v>
      </c>
      <c r="AD93" s="165" t="s">
        <v>141</v>
      </c>
      <c r="AE93" s="747" t="str">
        <f aca="false">IF(V93&gt;=1,(Z93*12+AB93)-(V93*12+X93)+1,"")</f>
        <v/>
      </c>
      <c r="AF93" s="165" t="s">
        <v>376</v>
      </c>
      <c r="AG93" s="748" t="str">
        <f aca="false">IFERROR(ROUNDDOWN(ROUND(Q93*T93,0)*R93,0)*AE93,"")</f>
        <v/>
      </c>
    </row>
    <row r="94" customFormat="false" ht="36.75" hidden="false" customHeight="true" outlineLevel="0" collapsed="false">
      <c r="A94" s="738" t="n">
        <f aca="false">A93+1</f>
        <v>84</v>
      </c>
      <c r="B94" s="739" t="str">
        <f aca="false">IF(基本情報入力シート!C137="","",基本情報入力シート!C137)</f>
        <v/>
      </c>
      <c r="C94" s="739"/>
      <c r="D94" s="739"/>
      <c r="E94" s="739"/>
      <c r="F94" s="739"/>
      <c r="G94" s="739"/>
      <c r="H94" s="739"/>
      <c r="I94" s="739"/>
      <c r="J94" s="739"/>
      <c r="K94" s="739"/>
      <c r="L94" s="738" t="str">
        <f aca="false">IF(基本情報入力シート!M137="","",基本情報入力シート!M137)</f>
        <v/>
      </c>
      <c r="M94" s="738" t="str">
        <f aca="false">IF(基本情報入力シート!R137="","",基本情報入力シート!R137)</f>
        <v/>
      </c>
      <c r="N94" s="738" t="str">
        <f aca="false">IF(基本情報入力シート!W137="","",基本情報入力シート!W137)</f>
        <v/>
      </c>
      <c r="O94" s="738" t="str">
        <f aca="false">IF(基本情報入力シート!X137="","",基本情報入力シート!X137)</f>
        <v/>
      </c>
      <c r="P94" s="740" t="str">
        <f aca="false">IF(基本情報入力シート!Y137="","",基本情報入力シート!Y137)</f>
        <v/>
      </c>
      <c r="Q94" s="690" t="str">
        <f aca="false">IF(基本情報入力シート!Z137="","",基本情報入力シート!Z137)</f>
        <v/>
      </c>
      <c r="R94" s="741" t="str">
        <f aca="false">IF(基本情報入力シート!AA137="","",基本情報入力シート!AA137)</f>
        <v/>
      </c>
      <c r="S94" s="742"/>
      <c r="T94" s="743" t="e">
        <f aca="false">IF(P94="","",VLOOKUP(P94,))</f>
        <v>#N/A</v>
      </c>
      <c r="U94" s="744" t="s">
        <v>98</v>
      </c>
      <c r="V94" s="745"/>
      <c r="W94" s="746" t="s">
        <v>129</v>
      </c>
      <c r="X94" s="745"/>
      <c r="Y94" s="744" t="s">
        <v>375</v>
      </c>
      <c r="Z94" s="745"/>
      <c r="AA94" s="744" t="s">
        <v>129</v>
      </c>
      <c r="AB94" s="745"/>
      <c r="AC94" s="744" t="s">
        <v>130</v>
      </c>
      <c r="AD94" s="165" t="s">
        <v>141</v>
      </c>
      <c r="AE94" s="747" t="str">
        <f aca="false">IF(V94&gt;=1,(Z94*12+AB94)-(V94*12+X94)+1,"")</f>
        <v/>
      </c>
      <c r="AF94" s="165" t="s">
        <v>376</v>
      </c>
      <c r="AG94" s="748" t="str">
        <f aca="false">IFERROR(ROUNDDOWN(ROUND(Q94*T94,0)*R94,0)*AE94,"")</f>
        <v/>
      </c>
    </row>
    <row r="95" customFormat="false" ht="36.75" hidden="false" customHeight="true" outlineLevel="0" collapsed="false">
      <c r="A95" s="738" t="n">
        <f aca="false">A94+1</f>
        <v>85</v>
      </c>
      <c r="B95" s="739" t="str">
        <f aca="false">IF(基本情報入力シート!C138="","",基本情報入力シート!C138)</f>
        <v/>
      </c>
      <c r="C95" s="739"/>
      <c r="D95" s="739"/>
      <c r="E95" s="739"/>
      <c r="F95" s="739"/>
      <c r="G95" s="739"/>
      <c r="H95" s="739"/>
      <c r="I95" s="739"/>
      <c r="J95" s="739"/>
      <c r="K95" s="739"/>
      <c r="L95" s="738" t="str">
        <f aca="false">IF(基本情報入力シート!M138="","",基本情報入力シート!M138)</f>
        <v/>
      </c>
      <c r="M95" s="738" t="str">
        <f aca="false">IF(基本情報入力シート!R138="","",基本情報入力シート!R138)</f>
        <v/>
      </c>
      <c r="N95" s="738" t="str">
        <f aca="false">IF(基本情報入力シート!W138="","",基本情報入力シート!W138)</f>
        <v/>
      </c>
      <c r="O95" s="738" t="str">
        <f aca="false">IF(基本情報入力シート!X138="","",基本情報入力シート!X138)</f>
        <v/>
      </c>
      <c r="P95" s="740" t="str">
        <f aca="false">IF(基本情報入力シート!Y138="","",基本情報入力シート!Y138)</f>
        <v/>
      </c>
      <c r="Q95" s="690" t="str">
        <f aca="false">IF(基本情報入力シート!Z138="","",基本情報入力シート!Z138)</f>
        <v/>
      </c>
      <c r="R95" s="741" t="str">
        <f aca="false">IF(基本情報入力シート!AA138="","",基本情報入力シート!AA138)</f>
        <v/>
      </c>
      <c r="S95" s="742"/>
      <c r="T95" s="743" t="e">
        <f aca="false">IF(P95="","",VLOOKUP(P95,))</f>
        <v>#N/A</v>
      </c>
      <c r="U95" s="744" t="s">
        <v>98</v>
      </c>
      <c r="V95" s="745"/>
      <c r="W95" s="746" t="s">
        <v>129</v>
      </c>
      <c r="X95" s="745"/>
      <c r="Y95" s="744" t="s">
        <v>375</v>
      </c>
      <c r="Z95" s="745"/>
      <c r="AA95" s="744" t="s">
        <v>129</v>
      </c>
      <c r="AB95" s="745"/>
      <c r="AC95" s="744" t="s">
        <v>130</v>
      </c>
      <c r="AD95" s="165" t="s">
        <v>141</v>
      </c>
      <c r="AE95" s="747" t="str">
        <f aca="false">IF(V95&gt;=1,(Z95*12+AB95)-(V95*12+X95)+1,"")</f>
        <v/>
      </c>
      <c r="AF95" s="165" t="s">
        <v>376</v>
      </c>
      <c r="AG95" s="748" t="str">
        <f aca="false">IFERROR(ROUNDDOWN(ROUND(Q95*T95,0)*R95,0)*AE95,"")</f>
        <v/>
      </c>
    </row>
    <row r="96" customFormat="false" ht="36.75" hidden="false" customHeight="true" outlineLevel="0" collapsed="false">
      <c r="A96" s="738" t="n">
        <f aca="false">A95+1</f>
        <v>86</v>
      </c>
      <c r="B96" s="739" t="str">
        <f aca="false">IF(基本情報入力シート!C139="","",基本情報入力シート!C139)</f>
        <v/>
      </c>
      <c r="C96" s="739"/>
      <c r="D96" s="739"/>
      <c r="E96" s="739"/>
      <c r="F96" s="739"/>
      <c r="G96" s="739"/>
      <c r="H96" s="739"/>
      <c r="I96" s="739"/>
      <c r="J96" s="739"/>
      <c r="K96" s="739"/>
      <c r="L96" s="738" t="str">
        <f aca="false">IF(基本情報入力シート!M139="","",基本情報入力シート!M139)</f>
        <v/>
      </c>
      <c r="M96" s="738" t="str">
        <f aca="false">IF(基本情報入力シート!R139="","",基本情報入力シート!R139)</f>
        <v/>
      </c>
      <c r="N96" s="738" t="str">
        <f aca="false">IF(基本情報入力シート!W139="","",基本情報入力シート!W139)</f>
        <v/>
      </c>
      <c r="O96" s="738" t="str">
        <f aca="false">IF(基本情報入力シート!X139="","",基本情報入力シート!X139)</f>
        <v/>
      </c>
      <c r="P96" s="740" t="str">
        <f aca="false">IF(基本情報入力シート!Y139="","",基本情報入力シート!Y139)</f>
        <v/>
      </c>
      <c r="Q96" s="690" t="str">
        <f aca="false">IF(基本情報入力シート!Z139="","",基本情報入力シート!Z139)</f>
        <v/>
      </c>
      <c r="R96" s="741" t="str">
        <f aca="false">IF(基本情報入力シート!AA139="","",基本情報入力シート!AA139)</f>
        <v/>
      </c>
      <c r="S96" s="742"/>
      <c r="T96" s="743" t="e">
        <f aca="false">IF(P96="","",VLOOKUP(P96,))</f>
        <v>#N/A</v>
      </c>
      <c r="U96" s="744" t="s">
        <v>98</v>
      </c>
      <c r="V96" s="745"/>
      <c r="W96" s="746" t="s">
        <v>129</v>
      </c>
      <c r="X96" s="745"/>
      <c r="Y96" s="744" t="s">
        <v>375</v>
      </c>
      <c r="Z96" s="745"/>
      <c r="AA96" s="744" t="s">
        <v>129</v>
      </c>
      <c r="AB96" s="745"/>
      <c r="AC96" s="744" t="s">
        <v>130</v>
      </c>
      <c r="AD96" s="165" t="s">
        <v>141</v>
      </c>
      <c r="AE96" s="747" t="str">
        <f aca="false">IF(V96&gt;=1,(Z96*12+AB96)-(V96*12+X96)+1,"")</f>
        <v/>
      </c>
      <c r="AF96" s="165" t="s">
        <v>376</v>
      </c>
      <c r="AG96" s="748" t="str">
        <f aca="false">IFERROR(ROUNDDOWN(ROUND(Q96*T96,0)*R96,0)*AE96,"")</f>
        <v/>
      </c>
    </row>
    <row r="97" customFormat="false" ht="36.75" hidden="false" customHeight="true" outlineLevel="0" collapsed="false">
      <c r="A97" s="738" t="n">
        <f aca="false">A96+1</f>
        <v>87</v>
      </c>
      <c r="B97" s="739" t="str">
        <f aca="false">IF(基本情報入力シート!C140="","",基本情報入力シート!C140)</f>
        <v/>
      </c>
      <c r="C97" s="739"/>
      <c r="D97" s="739"/>
      <c r="E97" s="739"/>
      <c r="F97" s="739"/>
      <c r="G97" s="739"/>
      <c r="H97" s="739"/>
      <c r="I97" s="739"/>
      <c r="J97" s="739"/>
      <c r="K97" s="739"/>
      <c r="L97" s="738" t="str">
        <f aca="false">IF(基本情報入力シート!M140="","",基本情報入力シート!M140)</f>
        <v/>
      </c>
      <c r="M97" s="738" t="str">
        <f aca="false">IF(基本情報入力シート!R140="","",基本情報入力シート!R140)</f>
        <v/>
      </c>
      <c r="N97" s="738" t="str">
        <f aca="false">IF(基本情報入力シート!W140="","",基本情報入力シート!W140)</f>
        <v/>
      </c>
      <c r="O97" s="738" t="str">
        <f aca="false">IF(基本情報入力シート!X140="","",基本情報入力シート!X140)</f>
        <v/>
      </c>
      <c r="P97" s="740" t="str">
        <f aca="false">IF(基本情報入力シート!Y140="","",基本情報入力シート!Y140)</f>
        <v/>
      </c>
      <c r="Q97" s="690" t="str">
        <f aca="false">IF(基本情報入力シート!Z140="","",基本情報入力シート!Z140)</f>
        <v/>
      </c>
      <c r="R97" s="741" t="str">
        <f aca="false">IF(基本情報入力シート!AA140="","",基本情報入力シート!AA140)</f>
        <v/>
      </c>
      <c r="S97" s="742"/>
      <c r="T97" s="743" t="e">
        <f aca="false">IF(P97="","",VLOOKUP(P97,))</f>
        <v>#N/A</v>
      </c>
      <c r="U97" s="744" t="s">
        <v>98</v>
      </c>
      <c r="V97" s="745"/>
      <c r="W97" s="746" t="s">
        <v>129</v>
      </c>
      <c r="X97" s="745"/>
      <c r="Y97" s="744" t="s">
        <v>375</v>
      </c>
      <c r="Z97" s="745"/>
      <c r="AA97" s="744" t="s">
        <v>129</v>
      </c>
      <c r="AB97" s="745"/>
      <c r="AC97" s="744" t="s">
        <v>130</v>
      </c>
      <c r="AD97" s="165" t="s">
        <v>141</v>
      </c>
      <c r="AE97" s="747" t="str">
        <f aca="false">IF(V97&gt;=1,(Z97*12+AB97)-(V97*12+X97)+1,"")</f>
        <v/>
      </c>
      <c r="AF97" s="165" t="s">
        <v>376</v>
      </c>
      <c r="AG97" s="748" t="str">
        <f aca="false">IFERROR(ROUNDDOWN(ROUND(Q97*T97,0)*R97,0)*AE97,"")</f>
        <v/>
      </c>
    </row>
    <row r="98" customFormat="false" ht="36.75" hidden="false" customHeight="true" outlineLevel="0" collapsed="false">
      <c r="A98" s="738" t="n">
        <f aca="false">A97+1</f>
        <v>88</v>
      </c>
      <c r="B98" s="739" t="str">
        <f aca="false">IF(基本情報入力シート!C141="","",基本情報入力シート!C141)</f>
        <v/>
      </c>
      <c r="C98" s="739"/>
      <c r="D98" s="739"/>
      <c r="E98" s="739"/>
      <c r="F98" s="739"/>
      <c r="G98" s="739"/>
      <c r="H98" s="739"/>
      <c r="I98" s="739"/>
      <c r="J98" s="739"/>
      <c r="K98" s="739"/>
      <c r="L98" s="738" t="str">
        <f aca="false">IF(基本情報入力シート!M141="","",基本情報入力シート!M141)</f>
        <v/>
      </c>
      <c r="M98" s="738" t="str">
        <f aca="false">IF(基本情報入力シート!R141="","",基本情報入力シート!R141)</f>
        <v/>
      </c>
      <c r="N98" s="738" t="str">
        <f aca="false">IF(基本情報入力シート!W141="","",基本情報入力シート!W141)</f>
        <v/>
      </c>
      <c r="O98" s="738" t="str">
        <f aca="false">IF(基本情報入力シート!X141="","",基本情報入力シート!X141)</f>
        <v/>
      </c>
      <c r="P98" s="740" t="str">
        <f aca="false">IF(基本情報入力シート!Y141="","",基本情報入力シート!Y141)</f>
        <v/>
      </c>
      <c r="Q98" s="690" t="str">
        <f aca="false">IF(基本情報入力シート!Z141="","",基本情報入力シート!Z141)</f>
        <v/>
      </c>
      <c r="R98" s="741" t="str">
        <f aca="false">IF(基本情報入力シート!AA141="","",基本情報入力シート!AA141)</f>
        <v/>
      </c>
      <c r="S98" s="742"/>
      <c r="T98" s="743" t="e">
        <f aca="false">IF(P98="","",VLOOKUP(P98,))</f>
        <v>#N/A</v>
      </c>
      <c r="U98" s="744" t="s">
        <v>98</v>
      </c>
      <c r="V98" s="745"/>
      <c r="W98" s="746" t="s">
        <v>129</v>
      </c>
      <c r="X98" s="745"/>
      <c r="Y98" s="744" t="s">
        <v>375</v>
      </c>
      <c r="Z98" s="745"/>
      <c r="AA98" s="744" t="s">
        <v>129</v>
      </c>
      <c r="AB98" s="745"/>
      <c r="AC98" s="744" t="s">
        <v>130</v>
      </c>
      <c r="AD98" s="165" t="s">
        <v>141</v>
      </c>
      <c r="AE98" s="747" t="str">
        <f aca="false">IF(V98&gt;=1,(Z98*12+AB98)-(V98*12+X98)+1,"")</f>
        <v/>
      </c>
      <c r="AF98" s="165" t="s">
        <v>376</v>
      </c>
      <c r="AG98" s="748" t="str">
        <f aca="false">IFERROR(ROUNDDOWN(ROUND(Q98*T98,0)*R98,0)*AE98,"")</f>
        <v/>
      </c>
    </row>
    <row r="99" customFormat="false" ht="36.75" hidden="false" customHeight="true" outlineLevel="0" collapsed="false">
      <c r="A99" s="738" t="n">
        <f aca="false">A98+1</f>
        <v>89</v>
      </c>
      <c r="B99" s="739" t="str">
        <f aca="false">IF(基本情報入力シート!C142="","",基本情報入力シート!C142)</f>
        <v/>
      </c>
      <c r="C99" s="739"/>
      <c r="D99" s="739"/>
      <c r="E99" s="739"/>
      <c r="F99" s="739"/>
      <c r="G99" s="739"/>
      <c r="H99" s="739"/>
      <c r="I99" s="739"/>
      <c r="J99" s="739"/>
      <c r="K99" s="739"/>
      <c r="L99" s="738" t="str">
        <f aca="false">IF(基本情報入力シート!M142="","",基本情報入力シート!M142)</f>
        <v/>
      </c>
      <c r="M99" s="738" t="str">
        <f aca="false">IF(基本情報入力シート!R142="","",基本情報入力シート!R142)</f>
        <v/>
      </c>
      <c r="N99" s="738" t="str">
        <f aca="false">IF(基本情報入力シート!W142="","",基本情報入力シート!W142)</f>
        <v/>
      </c>
      <c r="O99" s="738" t="str">
        <f aca="false">IF(基本情報入力シート!X142="","",基本情報入力シート!X142)</f>
        <v/>
      </c>
      <c r="P99" s="740" t="str">
        <f aca="false">IF(基本情報入力シート!Y142="","",基本情報入力シート!Y142)</f>
        <v/>
      </c>
      <c r="Q99" s="690" t="str">
        <f aca="false">IF(基本情報入力シート!Z142="","",基本情報入力シート!Z142)</f>
        <v/>
      </c>
      <c r="R99" s="741" t="str">
        <f aca="false">IF(基本情報入力シート!AA142="","",基本情報入力シート!AA142)</f>
        <v/>
      </c>
      <c r="S99" s="742"/>
      <c r="T99" s="743" t="e">
        <f aca="false">IF(P99="","",VLOOKUP(P99,))</f>
        <v>#N/A</v>
      </c>
      <c r="U99" s="744" t="s">
        <v>98</v>
      </c>
      <c r="V99" s="745"/>
      <c r="W99" s="746" t="s">
        <v>129</v>
      </c>
      <c r="X99" s="745"/>
      <c r="Y99" s="744" t="s">
        <v>375</v>
      </c>
      <c r="Z99" s="745"/>
      <c r="AA99" s="744" t="s">
        <v>129</v>
      </c>
      <c r="AB99" s="745"/>
      <c r="AC99" s="744" t="s">
        <v>130</v>
      </c>
      <c r="AD99" s="165" t="s">
        <v>141</v>
      </c>
      <c r="AE99" s="747" t="str">
        <f aca="false">IF(V99&gt;=1,(Z99*12+AB99)-(V99*12+X99)+1,"")</f>
        <v/>
      </c>
      <c r="AF99" s="165" t="s">
        <v>376</v>
      </c>
      <c r="AG99" s="748" t="str">
        <f aca="false">IFERROR(ROUNDDOWN(ROUND(Q99*T99,0)*R99,0)*AE99,"")</f>
        <v/>
      </c>
    </row>
    <row r="100" customFormat="false" ht="36.75" hidden="false" customHeight="true" outlineLevel="0" collapsed="false">
      <c r="A100" s="738" t="n">
        <f aca="false">A99+1</f>
        <v>90</v>
      </c>
      <c r="B100" s="739" t="str">
        <f aca="false">IF(基本情報入力シート!C143="","",基本情報入力シート!C143)</f>
        <v/>
      </c>
      <c r="C100" s="739"/>
      <c r="D100" s="739"/>
      <c r="E100" s="739"/>
      <c r="F100" s="739"/>
      <c r="G100" s="739"/>
      <c r="H100" s="739"/>
      <c r="I100" s="739"/>
      <c r="J100" s="739"/>
      <c r="K100" s="739"/>
      <c r="L100" s="738" t="str">
        <f aca="false">IF(基本情報入力シート!M143="","",基本情報入力シート!M143)</f>
        <v/>
      </c>
      <c r="M100" s="738" t="str">
        <f aca="false">IF(基本情報入力シート!R143="","",基本情報入力シート!R143)</f>
        <v/>
      </c>
      <c r="N100" s="738" t="str">
        <f aca="false">IF(基本情報入力シート!W143="","",基本情報入力シート!W143)</f>
        <v/>
      </c>
      <c r="O100" s="738" t="str">
        <f aca="false">IF(基本情報入力シート!X143="","",基本情報入力シート!X143)</f>
        <v/>
      </c>
      <c r="P100" s="740" t="str">
        <f aca="false">IF(基本情報入力シート!Y143="","",基本情報入力シート!Y143)</f>
        <v/>
      </c>
      <c r="Q100" s="690" t="str">
        <f aca="false">IF(基本情報入力シート!Z143="","",基本情報入力シート!Z143)</f>
        <v/>
      </c>
      <c r="R100" s="741" t="str">
        <f aca="false">IF(基本情報入力シート!AA143="","",基本情報入力シート!AA143)</f>
        <v/>
      </c>
      <c r="S100" s="742"/>
      <c r="T100" s="743" t="e">
        <f aca="false">IF(P100="","",VLOOKUP(P100,))</f>
        <v>#N/A</v>
      </c>
      <c r="U100" s="744" t="s">
        <v>98</v>
      </c>
      <c r="V100" s="745"/>
      <c r="W100" s="746" t="s">
        <v>129</v>
      </c>
      <c r="X100" s="745"/>
      <c r="Y100" s="744" t="s">
        <v>375</v>
      </c>
      <c r="Z100" s="745"/>
      <c r="AA100" s="744" t="s">
        <v>129</v>
      </c>
      <c r="AB100" s="745"/>
      <c r="AC100" s="744" t="s">
        <v>130</v>
      </c>
      <c r="AD100" s="165" t="s">
        <v>141</v>
      </c>
      <c r="AE100" s="747" t="str">
        <f aca="false">IF(V100&gt;=1,(Z100*12+AB100)-(V100*12+X100)+1,"")</f>
        <v/>
      </c>
      <c r="AF100" s="165" t="s">
        <v>376</v>
      </c>
      <c r="AG100" s="748" t="str">
        <f aca="false">IFERROR(ROUNDDOWN(ROUND(Q100*T100,0)*R100,0)*AE100,"")</f>
        <v/>
      </c>
    </row>
    <row r="101" customFormat="false" ht="36.75" hidden="false" customHeight="true" outlineLevel="0" collapsed="false">
      <c r="A101" s="738" t="n">
        <f aca="false">A100+1</f>
        <v>91</v>
      </c>
      <c r="B101" s="739" t="str">
        <f aca="false">IF(基本情報入力シート!C144="","",基本情報入力シート!C144)</f>
        <v/>
      </c>
      <c r="C101" s="739"/>
      <c r="D101" s="739"/>
      <c r="E101" s="739"/>
      <c r="F101" s="739"/>
      <c r="G101" s="739"/>
      <c r="H101" s="739"/>
      <c r="I101" s="739"/>
      <c r="J101" s="739"/>
      <c r="K101" s="739"/>
      <c r="L101" s="738" t="str">
        <f aca="false">IF(基本情報入力シート!M144="","",基本情報入力シート!M144)</f>
        <v/>
      </c>
      <c r="M101" s="738" t="str">
        <f aca="false">IF(基本情報入力シート!R144="","",基本情報入力シート!R144)</f>
        <v/>
      </c>
      <c r="N101" s="738" t="str">
        <f aca="false">IF(基本情報入力シート!W144="","",基本情報入力シート!W144)</f>
        <v/>
      </c>
      <c r="O101" s="738" t="str">
        <f aca="false">IF(基本情報入力シート!X144="","",基本情報入力シート!X144)</f>
        <v/>
      </c>
      <c r="P101" s="740" t="str">
        <f aca="false">IF(基本情報入力シート!Y144="","",基本情報入力シート!Y144)</f>
        <v/>
      </c>
      <c r="Q101" s="690" t="str">
        <f aca="false">IF(基本情報入力シート!Z144="","",基本情報入力シート!Z144)</f>
        <v/>
      </c>
      <c r="R101" s="741" t="str">
        <f aca="false">IF(基本情報入力シート!AA144="","",基本情報入力シート!AA144)</f>
        <v/>
      </c>
      <c r="S101" s="742"/>
      <c r="T101" s="743" t="e">
        <f aca="false">IF(P101="","",VLOOKUP(P101,))</f>
        <v>#N/A</v>
      </c>
      <c r="U101" s="744" t="s">
        <v>98</v>
      </c>
      <c r="V101" s="745"/>
      <c r="W101" s="746" t="s">
        <v>129</v>
      </c>
      <c r="X101" s="745"/>
      <c r="Y101" s="744" t="s">
        <v>375</v>
      </c>
      <c r="Z101" s="745"/>
      <c r="AA101" s="744" t="s">
        <v>129</v>
      </c>
      <c r="AB101" s="745"/>
      <c r="AC101" s="744" t="s">
        <v>130</v>
      </c>
      <c r="AD101" s="165" t="s">
        <v>141</v>
      </c>
      <c r="AE101" s="747" t="str">
        <f aca="false">IF(V101&gt;=1,(Z101*12+AB101)-(V101*12+X101)+1,"")</f>
        <v/>
      </c>
      <c r="AF101" s="165" t="s">
        <v>376</v>
      </c>
      <c r="AG101" s="748" t="str">
        <f aca="false">IFERROR(ROUNDDOWN(ROUND(Q101*T101,0)*R101,0)*AE101,"")</f>
        <v/>
      </c>
    </row>
    <row r="102" customFormat="false" ht="36.75" hidden="false" customHeight="true" outlineLevel="0" collapsed="false">
      <c r="A102" s="738" t="n">
        <f aca="false">A101+1</f>
        <v>92</v>
      </c>
      <c r="B102" s="739" t="str">
        <f aca="false">IF(基本情報入力シート!C145="","",基本情報入力シート!C145)</f>
        <v/>
      </c>
      <c r="C102" s="739"/>
      <c r="D102" s="739"/>
      <c r="E102" s="739"/>
      <c r="F102" s="739"/>
      <c r="G102" s="739"/>
      <c r="H102" s="739"/>
      <c r="I102" s="739"/>
      <c r="J102" s="739"/>
      <c r="K102" s="739"/>
      <c r="L102" s="738" t="str">
        <f aca="false">IF(基本情報入力シート!M145="","",基本情報入力シート!M145)</f>
        <v/>
      </c>
      <c r="M102" s="738" t="str">
        <f aca="false">IF(基本情報入力シート!R145="","",基本情報入力シート!R145)</f>
        <v/>
      </c>
      <c r="N102" s="738" t="str">
        <f aca="false">IF(基本情報入力シート!W145="","",基本情報入力シート!W145)</f>
        <v/>
      </c>
      <c r="O102" s="738" t="str">
        <f aca="false">IF(基本情報入力シート!X145="","",基本情報入力シート!X145)</f>
        <v/>
      </c>
      <c r="P102" s="740" t="str">
        <f aca="false">IF(基本情報入力シート!Y145="","",基本情報入力シート!Y145)</f>
        <v/>
      </c>
      <c r="Q102" s="690" t="str">
        <f aca="false">IF(基本情報入力シート!Z145="","",基本情報入力シート!Z145)</f>
        <v/>
      </c>
      <c r="R102" s="741" t="str">
        <f aca="false">IF(基本情報入力シート!AA145="","",基本情報入力シート!AA145)</f>
        <v/>
      </c>
      <c r="S102" s="742"/>
      <c r="T102" s="743" t="e">
        <f aca="false">IF(P102="","",VLOOKUP(P102,))</f>
        <v>#N/A</v>
      </c>
      <c r="U102" s="744" t="s">
        <v>98</v>
      </c>
      <c r="V102" s="745"/>
      <c r="W102" s="746" t="s">
        <v>129</v>
      </c>
      <c r="X102" s="745"/>
      <c r="Y102" s="744" t="s">
        <v>375</v>
      </c>
      <c r="Z102" s="745"/>
      <c r="AA102" s="744" t="s">
        <v>129</v>
      </c>
      <c r="AB102" s="745"/>
      <c r="AC102" s="744" t="s">
        <v>130</v>
      </c>
      <c r="AD102" s="165" t="s">
        <v>141</v>
      </c>
      <c r="AE102" s="747" t="str">
        <f aca="false">IF(V102&gt;=1,(Z102*12+AB102)-(V102*12+X102)+1,"")</f>
        <v/>
      </c>
      <c r="AF102" s="165" t="s">
        <v>376</v>
      </c>
      <c r="AG102" s="748" t="str">
        <f aca="false">IFERROR(ROUNDDOWN(ROUND(Q102*T102,0)*R102,0)*AE102,"")</f>
        <v/>
      </c>
    </row>
    <row r="103" customFormat="false" ht="36.75" hidden="false" customHeight="true" outlineLevel="0" collapsed="false">
      <c r="A103" s="738" t="n">
        <f aca="false">A102+1</f>
        <v>93</v>
      </c>
      <c r="B103" s="739" t="str">
        <f aca="false">IF(基本情報入力シート!C146="","",基本情報入力シート!C146)</f>
        <v/>
      </c>
      <c r="C103" s="739"/>
      <c r="D103" s="739"/>
      <c r="E103" s="739"/>
      <c r="F103" s="739"/>
      <c r="G103" s="739"/>
      <c r="H103" s="739"/>
      <c r="I103" s="739"/>
      <c r="J103" s="739"/>
      <c r="K103" s="739"/>
      <c r="L103" s="738" t="str">
        <f aca="false">IF(基本情報入力シート!M146="","",基本情報入力シート!M146)</f>
        <v/>
      </c>
      <c r="M103" s="738" t="str">
        <f aca="false">IF(基本情報入力シート!R146="","",基本情報入力シート!R146)</f>
        <v/>
      </c>
      <c r="N103" s="738" t="str">
        <f aca="false">IF(基本情報入力シート!W146="","",基本情報入力シート!W146)</f>
        <v/>
      </c>
      <c r="O103" s="738" t="str">
        <f aca="false">IF(基本情報入力シート!X146="","",基本情報入力シート!X146)</f>
        <v/>
      </c>
      <c r="P103" s="740" t="str">
        <f aca="false">IF(基本情報入力シート!Y146="","",基本情報入力シート!Y146)</f>
        <v/>
      </c>
      <c r="Q103" s="690" t="str">
        <f aca="false">IF(基本情報入力シート!Z146="","",基本情報入力シート!Z146)</f>
        <v/>
      </c>
      <c r="R103" s="741" t="str">
        <f aca="false">IF(基本情報入力シート!AA146="","",基本情報入力シート!AA146)</f>
        <v/>
      </c>
      <c r="S103" s="742"/>
      <c r="T103" s="743" t="e">
        <f aca="false">IF(P103="","",VLOOKUP(P103,))</f>
        <v>#N/A</v>
      </c>
      <c r="U103" s="744" t="s">
        <v>98</v>
      </c>
      <c r="V103" s="745"/>
      <c r="W103" s="746" t="s">
        <v>129</v>
      </c>
      <c r="X103" s="745"/>
      <c r="Y103" s="744" t="s">
        <v>375</v>
      </c>
      <c r="Z103" s="745"/>
      <c r="AA103" s="744" t="s">
        <v>129</v>
      </c>
      <c r="AB103" s="745"/>
      <c r="AC103" s="744" t="s">
        <v>130</v>
      </c>
      <c r="AD103" s="165" t="s">
        <v>141</v>
      </c>
      <c r="AE103" s="747" t="str">
        <f aca="false">IF(V103&gt;=1,(Z103*12+AB103)-(V103*12+X103)+1,"")</f>
        <v/>
      </c>
      <c r="AF103" s="165" t="s">
        <v>376</v>
      </c>
      <c r="AG103" s="748" t="str">
        <f aca="false">IFERROR(ROUNDDOWN(ROUND(Q103*T103,0)*R103,0)*AE103,"")</f>
        <v/>
      </c>
    </row>
    <row r="104" customFormat="false" ht="36.75" hidden="false" customHeight="true" outlineLevel="0" collapsed="false">
      <c r="A104" s="738" t="n">
        <f aca="false">A103+1</f>
        <v>94</v>
      </c>
      <c r="B104" s="739" t="str">
        <f aca="false">IF(基本情報入力シート!C147="","",基本情報入力シート!C147)</f>
        <v/>
      </c>
      <c r="C104" s="739"/>
      <c r="D104" s="739"/>
      <c r="E104" s="739"/>
      <c r="F104" s="739"/>
      <c r="G104" s="739"/>
      <c r="H104" s="739"/>
      <c r="I104" s="739"/>
      <c r="J104" s="739"/>
      <c r="K104" s="739"/>
      <c r="L104" s="738" t="str">
        <f aca="false">IF(基本情報入力シート!M147="","",基本情報入力シート!M147)</f>
        <v/>
      </c>
      <c r="M104" s="738" t="str">
        <f aca="false">IF(基本情報入力シート!R147="","",基本情報入力シート!R147)</f>
        <v/>
      </c>
      <c r="N104" s="738" t="str">
        <f aca="false">IF(基本情報入力シート!W147="","",基本情報入力シート!W147)</f>
        <v/>
      </c>
      <c r="O104" s="738" t="str">
        <f aca="false">IF(基本情報入力シート!X147="","",基本情報入力シート!X147)</f>
        <v/>
      </c>
      <c r="P104" s="740" t="str">
        <f aca="false">IF(基本情報入力シート!Y147="","",基本情報入力シート!Y147)</f>
        <v/>
      </c>
      <c r="Q104" s="690" t="str">
        <f aca="false">IF(基本情報入力シート!Z147="","",基本情報入力シート!Z147)</f>
        <v/>
      </c>
      <c r="R104" s="741" t="str">
        <f aca="false">IF(基本情報入力シート!AA147="","",基本情報入力シート!AA147)</f>
        <v/>
      </c>
      <c r="S104" s="742"/>
      <c r="T104" s="743" t="e">
        <f aca="false">IF(P104="","",VLOOKUP(P104,))</f>
        <v>#N/A</v>
      </c>
      <c r="U104" s="744" t="s">
        <v>98</v>
      </c>
      <c r="V104" s="745"/>
      <c r="W104" s="746" t="s">
        <v>129</v>
      </c>
      <c r="X104" s="745"/>
      <c r="Y104" s="744" t="s">
        <v>375</v>
      </c>
      <c r="Z104" s="745"/>
      <c r="AA104" s="744" t="s">
        <v>129</v>
      </c>
      <c r="AB104" s="745"/>
      <c r="AC104" s="744" t="s">
        <v>130</v>
      </c>
      <c r="AD104" s="165" t="s">
        <v>141</v>
      </c>
      <c r="AE104" s="747" t="str">
        <f aca="false">IF(V104&gt;=1,(Z104*12+AB104)-(V104*12+X104)+1,"")</f>
        <v/>
      </c>
      <c r="AF104" s="165" t="s">
        <v>376</v>
      </c>
      <c r="AG104" s="748" t="str">
        <f aca="false">IFERROR(ROUNDDOWN(ROUND(Q104*T104,0)*R104,0)*AE104,"")</f>
        <v/>
      </c>
    </row>
    <row r="105" customFormat="false" ht="36.75" hidden="false" customHeight="true" outlineLevel="0" collapsed="false">
      <c r="A105" s="738" t="n">
        <f aca="false">A104+1</f>
        <v>95</v>
      </c>
      <c r="B105" s="739" t="str">
        <f aca="false">IF(基本情報入力シート!C148="","",基本情報入力シート!C148)</f>
        <v/>
      </c>
      <c r="C105" s="739"/>
      <c r="D105" s="739"/>
      <c r="E105" s="739"/>
      <c r="F105" s="739"/>
      <c r="G105" s="739"/>
      <c r="H105" s="739"/>
      <c r="I105" s="739"/>
      <c r="J105" s="739"/>
      <c r="K105" s="739"/>
      <c r="L105" s="738" t="str">
        <f aca="false">IF(基本情報入力シート!M148="","",基本情報入力シート!M148)</f>
        <v/>
      </c>
      <c r="M105" s="738" t="str">
        <f aca="false">IF(基本情報入力シート!R148="","",基本情報入力シート!R148)</f>
        <v/>
      </c>
      <c r="N105" s="738" t="str">
        <f aca="false">IF(基本情報入力シート!W148="","",基本情報入力シート!W148)</f>
        <v/>
      </c>
      <c r="O105" s="738" t="str">
        <f aca="false">IF(基本情報入力シート!X148="","",基本情報入力シート!X148)</f>
        <v/>
      </c>
      <c r="P105" s="740" t="str">
        <f aca="false">IF(基本情報入力シート!Y148="","",基本情報入力シート!Y148)</f>
        <v/>
      </c>
      <c r="Q105" s="690" t="str">
        <f aca="false">IF(基本情報入力シート!Z148="","",基本情報入力シート!Z148)</f>
        <v/>
      </c>
      <c r="R105" s="741" t="str">
        <f aca="false">IF(基本情報入力シート!AA148="","",基本情報入力シート!AA148)</f>
        <v/>
      </c>
      <c r="S105" s="742"/>
      <c r="T105" s="743" t="e">
        <f aca="false">IF(P105="","",VLOOKUP(P105,))</f>
        <v>#N/A</v>
      </c>
      <c r="U105" s="744" t="s">
        <v>98</v>
      </c>
      <c r="V105" s="745"/>
      <c r="W105" s="746" t="s">
        <v>129</v>
      </c>
      <c r="X105" s="745"/>
      <c r="Y105" s="744" t="s">
        <v>375</v>
      </c>
      <c r="Z105" s="745"/>
      <c r="AA105" s="744" t="s">
        <v>129</v>
      </c>
      <c r="AB105" s="745"/>
      <c r="AC105" s="744" t="s">
        <v>130</v>
      </c>
      <c r="AD105" s="165" t="s">
        <v>141</v>
      </c>
      <c r="AE105" s="747" t="str">
        <f aca="false">IF(V105&gt;=1,(Z105*12+AB105)-(V105*12+X105)+1,"")</f>
        <v/>
      </c>
      <c r="AF105" s="165" t="s">
        <v>376</v>
      </c>
      <c r="AG105" s="748" t="str">
        <f aca="false">IFERROR(ROUNDDOWN(ROUND(Q105*T105,0)*R105,0)*AE105,"")</f>
        <v/>
      </c>
    </row>
    <row r="106" customFormat="false" ht="36.75" hidden="false" customHeight="true" outlineLevel="0" collapsed="false">
      <c r="A106" s="738" t="n">
        <f aca="false">A105+1</f>
        <v>96</v>
      </c>
      <c r="B106" s="739" t="str">
        <f aca="false">IF(基本情報入力シート!C149="","",基本情報入力シート!C149)</f>
        <v/>
      </c>
      <c r="C106" s="739"/>
      <c r="D106" s="739"/>
      <c r="E106" s="739"/>
      <c r="F106" s="739"/>
      <c r="G106" s="739"/>
      <c r="H106" s="739"/>
      <c r="I106" s="739"/>
      <c r="J106" s="739"/>
      <c r="K106" s="739"/>
      <c r="L106" s="738" t="str">
        <f aca="false">IF(基本情報入力シート!M149="","",基本情報入力シート!M149)</f>
        <v/>
      </c>
      <c r="M106" s="738" t="str">
        <f aca="false">IF(基本情報入力シート!R149="","",基本情報入力シート!R149)</f>
        <v/>
      </c>
      <c r="N106" s="738" t="str">
        <f aca="false">IF(基本情報入力シート!W149="","",基本情報入力シート!W149)</f>
        <v/>
      </c>
      <c r="O106" s="738" t="str">
        <f aca="false">IF(基本情報入力シート!X149="","",基本情報入力シート!X149)</f>
        <v/>
      </c>
      <c r="P106" s="740" t="str">
        <f aca="false">IF(基本情報入力シート!Y149="","",基本情報入力シート!Y149)</f>
        <v/>
      </c>
      <c r="Q106" s="690" t="str">
        <f aca="false">IF(基本情報入力シート!Z149="","",基本情報入力シート!Z149)</f>
        <v/>
      </c>
      <c r="R106" s="741" t="str">
        <f aca="false">IF(基本情報入力シート!AA149="","",基本情報入力シート!AA149)</f>
        <v/>
      </c>
      <c r="S106" s="742"/>
      <c r="T106" s="743" t="e">
        <f aca="false">IF(P106="","",VLOOKUP(P106,))</f>
        <v>#N/A</v>
      </c>
      <c r="U106" s="744" t="s">
        <v>98</v>
      </c>
      <c r="V106" s="745"/>
      <c r="W106" s="746" t="s">
        <v>129</v>
      </c>
      <c r="X106" s="745"/>
      <c r="Y106" s="744" t="s">
        <v>375</v>
      </c>
      <c r="Z106" s="745"/>
      <c r="AA106" s="744" t="s">
        <v>129</v>
      </c>
      <c r="AB106" s="745"/>
      <c r="AC106" s="744" t="s">
        <v>130</v>
      </c>
      <c r="AD106" s="165" t="s">
        <v>141</v>
      </c>
      <c r="AE106" s="747" t="str">
        <f aca="false">IF(V106&gt;=1,(Z106*12+AB106)-(V106*12+X106)+1,"")</f>
        <v/>
      </c>
      <c r="AF106" s="165" t="s">
        <v>376</v>
      </c>
      <c r="AG106" s="748" t="str">
        <f aca="false">IFERROR(ROUNDDOWN(ROUND(Q106*T106,0)*R106,0)*AE106,"")</f>
        <v/>
      </c>
    </row>
    <row r="107" customFormat="false" ht="36.75" hidden="false" customHeight="true" outlineLevel="0" collapsed="false">
      <c r="A107" s="738" t="n">
        <f aca="false">A106+1</f>
        <v>97</v>
      </c>
      <c r="B107" s="739" t="str">
        <f aca="false">IF(基本情報入力シート!C150="","",基本情報入力シート!C150)</f>
        <v/>
      </c>
      <c r="C107" s="739"/>
      <c r="D107" s="739"/>
      <c r="E107" s="739"/>
      <c r="F107" s="739"/>
      <c r="G107" s="739"/>
      <c r="H107" s="739"/>
      <c r="I107" s="739"/>
      <c r="J107" s="739"/>
      <c r="K107" s="739"/>
      <c r="L107" s="738" t="str">
        <f aca="false">IF(基本情報入力シート!M150="","",基本情報入力シート!M150)</f>
        <v/>
      </c>
      <c r="M107" s="738" t="str">
        <f aca="false">IF(基本情報入力シート!R150="","",基本情報入力シート!R150)</f>
        <v/>
      </c>
      <c r="N107" s="738" t="str">
        <f aca="false">IF(基本情報入力シート!W150="","",基本情報入力シート!W150)</f>
        <v/>
      </c>
      <c r="O107" s="738" t="str">
        <f aca="false">IF(基本情報入力シート!X150="","",基本情報入力シート!X150)</f>
        <v/>
      </c>
      <c r="P107" s="740" t="str">
        <f aca="false">IF(基本情報入力シート!Y150="","",基本情報入力シート!Y150)</f>
        <v/>
      </c>
      <c r="Q107" s="690" t="str">
        <f aca="false">IF(基本情報入力シート!Z150="","",基本情報入力シート!Z150)</f>
        <v/>
      </c>
      <c r="R107" s="741" t="str">
        <f aca="false">IF(基本情報入力シート!AA150="","",基本情報入力シート!AA150)</f>
        <v/>
      </c>
      <c r="S107" s="742"/>
      <c r="T107" s="743" t="e">
        <f aca="false">IF(P107="","",VLOOKUP(P107,))</f>
        <v>#N/A</v>
      </c>
      <c r="U107" s="744" t="s">
        <v>98</v>
      </c>
      <c r="V107" s="745"/>
      <c r="W107" s="746" t="s">
        <v>129</v>
      </c>
      <c r="X107" s="745"/>
      <c r="Y107" s="744" t="s">
        <v>375</v>
      </c>
      <c r="Z107" s="745"/>
      <c r="AA107" s="744" t="s">
        <v>129</v>
      </c>
      <c r="AB107" s="745"/>
      <c r="AC107" s="744" t="s">
        <v>130</v>
      </c>
      <c r="AD107" s="165" t="s">
        <v>141</v>
      </c>
      <c r="AE107" s="747" t="str">
        <f aca="false">IF(V107&gt;=1,(Z107*12+AB107)-(V107*12+X107)+1,"")</f>
        <v/>
      </c>
      <c r="AF107" s="165" t="s">
        <v>376</v>
      </c>
      <c r="AG107" s="748" t="str">
        <f aca="false">IFERROR(ROUNDDOWN(ROUND(Q107*T107,0)*R107,0)*AE107,"")</f>
        <v/>
      </c>
    </row>
    <row r="108" customFormat="false" ht="36.75" hidden="false" customHeight="true" outlineLevel="0" collapsed="false">
      <c r="A108" s="738" t="n">
        <f aca="false">A107+1</f>
        <v>98</v>
      </c>
      <c r="B108" s="739" t="str">
        <f aca="false">IF(基本情報入力シート!C151="","",基本情報入力シート!C151)</f>
        <v/>
      </c>
      <c r="C108" s="739"/>
      <c r="D108" s="739"/>
      <c r="E108" s="739"/>
      <c r="F108" s="739"/>
      <c r="G108" s="739"/>
      <c r="H108" s="739"/>
      <c r="I108" s="739"/>
      <c r="J108" s="739"/>
      <c r="K108" s="739"/>
      <c r="L108" s="738" t="str">
        <f aca="false">IF(基本情報入力シート!M151="","",基本情報入力シート!M151)</f>
        <v/>
      </c>
      <c r="M108" s="738" t="str">
        <f aca="false">IF(基本情報入力シート!R151="","",基本情報入力シート!R151)</f>
        <v/>
      </c>
      <c r="N108" s="738" t="str">
        <f aca="false">IF(基本情報入力シート!W151="","",基本情報入力シート!W151)</f>
        <v/>
      </c>
      <c r="O108" s="738" t="str">
        <f aca="false">IF(基本情報入力シート!X151="","",基本情報入力シート!X151)</f>
        <v/>
      </c>
      <c r="P108" s="740" t="str">
        <f aca="false">IF(基本情報入力シート!Y151="","",基本情報入力シート!Y151)</f>
        <v/>
      </c>
      <c r="Q108" s="690" t="str">
        <f aca="false">IF(基本情報入力シート!Z151="","",基本情報入力シート!Z151)</f>
        <v/>
      </c>
      <c r="R108" s="741" t="str">
        <f aca="false">IF(基本情報入力シート!AA151="","",基本情報入力シート!AA151)</f>
        <v/>
      </c>
      <c r="S108" s="742"/>
      <c r="T108" s="743" t="e">
        <f aca="false">IF(P108="","",VLOOKUP(P108,))</f>
        <v>#N/A</v>
      </c>
      <c r="U108" s="744" t="s">
        <v>98</v>
      </c>
      <c r="V108" s="745"/>
      <c r="W108" s="746" t="s">
        <v>129</v>
      </c>
      <c r="X108" s="745"/>
      <c r="Y108" s="744" t="s">
        <v>375</v>
      </c>
      <c r="Z108" s="745"/>
      <c r="AA108" s="744" t="s">
        <v>129</v>
      </c>
      <c r="AB108" s="745"/>
      <c r="AC108" s="744" t="s">
        <v>130</v>
      </c>
      <c r="AD108" s="165" t="s">
        <v>141</v>
      </c>
      <c r="AE108" s="747" t="str">
        <f aca="false">IF(V108&gt;=1,(Z108*12+AB108)-(V108*12+X108)+1,"")</f>
        <v/>
      </c>
      <c r="AF108" s="165" t="s">
        <v>376</v>
      </c>
      <c r="AG108" s="748" t="str">
        <f aca="false">IFERROR(ROUNDDOWN(ROUND(Q108*T108,0)*R108,0)*AE108,"")</f>
        <v/>
      </c>
    </row>
    <row r="109" customFormat="false" ht="36.75" hidden="false" customHeight="true" outlineLevel="0" collapsed="false">
      <c r="A109" s="738" t="n">
        <f aca="false">A108+1</f>
        <v>99</v>
      </c>
      <c r="B109" s="739" t="str">
        <f aca="false">IF(基本情報入力シート!C152="","",基本情報入力シート!C152)</f>
        <v/>
      </c>
      <c r="C109" s="739"/>
      <c r="D109" s="739"/>
      <c r="E109" s="739"/>
      <c r="F109" s="739"/>
      <c r="G109" s="739"/>
      <c r="H109" s="739"/>
      <c r="I109" s="739"/>
      <c r="J109" s="739"/>
      <c r="K109" s="739"/>
      <c r="L109" s="738" t="str">
        <f aca="false">IF(基本情報入力シート!M152="","",基本情報入力シート!M152)</f>
        <v/>
      </c>
      <c r="M109" s="738" t="str">
        <f aca="false">IF(基本情報入力シート!R152="","",基本情報入力シート!R152)</f>
        <v/>
      </c>
      <c r="N109" s="738" t="str">
        <f aca="false">IF(基本情報入力シート!W152="","",基本情報入力シート!W152)</f>
        <v/>
      </c>
      <c r="O109" s="738" t="str">
        <f aca="false">IF(基本情報入力シート!X152="","",基本情報入力シート!X152)</f>
        <v/>
      </c>
      <c r="P109" s="740" t="str">
        <f aca="false">IF(基本情報入力シート!Y152="","",基本情報入力シート!Y152)</f>
        <v/>
      </c>
      <c r="Q109" s="690" t="str">
        <f aca="false">IF(基本情報入力シート!Z152="","",基本情報入力シート!Z152)</f>
        <v/>
      </c>
      <c r="R109" s="741" t="str">
        <f aca="false">IF(基本情報入力シート!AA152="","",基本情報入力シート!AA152)</f>
        <v/>
      </c>
      <c r="S109" s="742"/>
      <c r="T109" s="743" t="e">
        <f aca="false">IF(P109="","",VLOOKUP(P109,))</f>
        <v>#N/A</v>
      </c>
      <c r="U109" s="744" t="s">
        <v>98</v>
      </c>
      <c r="V109" s="745"/>
      <c r="W109" s="746" t="s">
        <v>129</v>
      </c>
      <c r="X109" s="745"/>
      <c r="Y109" s="744" t="s">
        <v>375</v>
      </c>
      <c r="Z109" s="745"/>
      <c r="AA109" s="744" t="s">
        <v>129</v>
      </c>
      <c r="AB109" s="745"/>
      <c r="AC109" s="744" t="s">
        <v>130</v>
      </c>
      <c r="AD109" s="165" t="s">
        <v>141</v>
      </c>
      <c r="AE109" s="747" t="str">
        <f aca="false">IF(V109&gt;=1,(Z109*12+AB109)-(V109*12+X109)+1,"")</f>
        <v/>
      </c>
      <c r="AF109" s="165" t="s">
        <v>376</v>
      </c>
      <c r="AG109" s="748" t="str">
        <f aca="false">IFERROR(ROUNDDOWN(ROUND(Q109*T109,0)*R109,0)*AE109,"")</f>
        <v/>
      </c>
    </row>
    <row r="110" customFormat="false" ht="36.75" hidden="false" customHeight="true" outlineLevel="0" collapsed="false">
      <c r="A110" s="738" t="n">
        <f aca="false">A109+1</f>
        <v>100</v>
      </c>
      <c r="B110" s="739" t="str">
        <f aca="false">IF(基本情報入力シート!C153="","",基本情報入力シート!C153)</f>
        <v/>
      </c>
      <c r="C110" s="739"/>
      <c r="D110" s="739"/>
      <c r="E110" s="739"/>
      <c r="F110" s="739"/>
      <c r="G110" s="739"/>
      <c r="H110" s="739"/>
      <c r="I110" s="739"/>
      <c r="J110" s="739"/>
      <c r="K110" s="739"/>
      <c r="L110" s="738" t="str">
        <f aca="false">IF(基本情報入力シート!M153="","",基本情報入力シート!M153)</f>
        <v/>
      </c>
      <c r="M110" s="738" t="str">
        <f aca="false">IF(基本情報入力シート!R153="","",基本情報入力シート!R153)</f>
        <v/>
      </c>
      <c r="N110" s="738" t="str">
        <f aca="false">IF(基本情報入力シート!W153="","",基本情報入力シート!W153)</f>
        <v/>
      </c>
      <c r="O110" s="738" t="str">
        <f aca="false">IF(基本情報入力シート!X153="","",基本情報入力シート!X153)</f>
        <v/>
      </c>
      <c r="P110" s="740" t="str">
        <f aca="false">IF(基本情報入力シート!Y153="","",基本情報入力シート!Y153)</f>
        <v/>
      </c>
      <c r="Q110" s="690" t="str">
        <f aca="false">IF(基本情報入力シート!Z153="","",基本情報入力シート!Z153)</f>
        <v/>
      </c>
      <c r="R110" s="741" t="str">
        <f aca="false">IF(基本情報入力シート!AA153="","",基本情報入力シート!AA153)</f>
        <v/>
      </c>
      <c r="S110" s="749"/>
      <c r="T110" s="750" t="e">
        <f aca="false">IF(P110="","",VLOOKUP(P110,))</f>
        <v>#N/A</v>
      </c>
      <c r="U110" s="751" t="s">
        <v>98</v>
      </c>
      <c r="V110" s="752"/>
      <c r="W110" s="753" t="s">
        <v>129</v>
      </c>
      <c r="X110" s="752"/>
      <c r="Y110" s="751" t="s">
        <v>375</v>
      </c>
      <c r="Z110" s="752"/>
      <c r="AA110" s="751" t="s">
        <v>129</v>
      </c>
      <c r="AB110" s="752"/>
      <c r="AC110" s="751" t="s">
        <v>130</v>
      </c>
      <c r="AD110" s="754" t="s">
        <v>141</v>
      </c>
      <c r="AE110" s="755" t="str">
        <f aca="false">IF(V110&gt;=1,(Z110*12+AB110)-(V110*12+X110)+1,"")</f>
        <v/>
      </c>
      <c r="AF110" s="754" t="s">
        <v>376</v>
      </c>
      <c r="AG110" s="756" t="str">
        <f aca="false">IFERROR(ROUNDDOWN(ROUND(Q110*T110,0)*R110,0)*AE110,"")</f>
        <v/>
      </c>
    </row>
  </sheetData>
  <sheetProtection sheet="true" objects="true" scenarios="true" formatCells="false" formatColumns="false" formatRows="false" sort="false" autoFilter="false"/>
  <autoFilter ref="B10:AG110"/>
  <mergeCells count="116">
    <mergeCell ref="A3:C3"/>
    <mergeCell ref="D3:O3"/>
    <mergeCell ref="A5:N5"/>
    <mergeCell ref="A7:A9"/>
    <mergeCell ref="B7:K9"/>
    <mergeCell ref="L7:L9"/>
    <mergeCell ref="M7:N8"/>
    <mergeCell ref="O7:O9"/>
    <mergeCell ref="P7:P9"/>
    <mergeCell ref="Q7:Q9"/>
    <mergeCell ref="R7:R9"/>
    <mergeCell ref="S7:AG7"/>
    <mergeCell ref="S8:S9"/>
    <mergeCell ref="T8:T9"/>
    <mergeCell ref="U8:AF9"/>
    <mergeCell ref="AG8:AG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2">
    <dataValidation allowBlank="true" operator="between" showDropDown="false" showErrorMessage="true" showInputMessage="true" sqref="B11:B110 L11:R110 V11:V110 X11:X110 Z11:Z110 AB11:AB110" type="none">
      <formula1>0</formula1>
      <formula2>0</formula2>
    </dataValidation>
    <dataValidation allowBlank="true" operator="between" showDropDown="false" showErrorMessage="true" showInputMessage="true" sqref="S11:S110" type="list">
      <formula1>"新規,継続"</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M2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Y36" activeCellId="0" sqref="Y36"/>
    </sheetView>
  </sheetViews>
  <sheetFormatPr defaultRowHeight="13.2" outlineLevelRow="0" outlineLevelCol="0"/>
  <cols>
    <col collapsed="false" customWidth="true" hidden="false" outlineLevel="0" max="1" min="1" style="757" width="21.78"/>
    <col collapsed="false" customWidth="true" hidden="false" outlineLevel="0" max="2" min="2" style="757" width="20.33"/>
    <col collapsed="false" customWidth="true" hidden="false" outlineLevel="0" max="7" min="3" style="757" width="6"/>
    <col collapsed="false" customWidth="true" hidden="false" outlineLevel="0" max="8" min="8" style="757" width="8.66"/>
    <col collapsed="false" customWidth="true" hidden="false" outlineLevel="0" max="9" min="9" style="757" width="8.45"/>
    <col collapsed="false" customWidth="true" hidden="false" outlineLevel="0" max="10" min="10" style="757" width="26.89"/>
    <col collapsed="false" customWidth="true" hidden="false" outlineLevel="0" max="11" min="11" style="757" width="29.44"/>
    <col collapsed="false" customWidth="true" hidden="false" outlineLevel="0" max="12" min="12" style="757" width="65.78"/>
    <col collapsed="false" customWidth="true" hidden="false" outlineLevel="0" max="13" min="13" style="757" width="8.88"/>
    <col collapsed="false" customWidth="true" hidden="false" outlineLevel="0" max="14" min="14" style="757" width="9.11"/>
    <col collapsed="false" customWidth="true" hidden="false" outlineLevel="0" max="1025" min="15" style="757" width="9"/>
  </cols>
  <sheetData>
    <row r="1" customFormat="false" ht="13.8" hidden="false" customHeight="false" outlineLevel="0" collapsed="false">
      <c r="A1" s="81" t="s">
        <v>401</v>
      </c>
      <c r="B1" s="81"/>
      <c r="C1" s="81"/>
      <c r="D1" s="81"/>
      <c r="E1" s="81"/>
      <c r="F1" s="81"/>
      <c r="G1" s="81"/>
    </row>
    <row r="2" customFormat="false" ht="27.75" hidden="false" customHeight="true" outlineLevel="0" collapsed="false">
      <c r="A2" s="758" t="s">
        <v>402</v>
      </c>
      <c r="B2" s="758"/>
      <c r="C2" s="759" t="s">
        <v>403</v>
      </c>
      <c r="D2" s="759"/>
      <c r="E2" s="759"/>
      <c r="F2" s="759"/>
      <c r="G2" s="759"/>
      <c r="H2" s="760" t="s">
        <v>404</v>
      </c>
      <c r="I2" s="760"/>
      <c r="J2" s="760"/>
      <c r="K2" s="760"/>
      <c r="L2" s="760"/>
    </row>
    <row r="3" customFormat="false" ht="39" hidden="false" customHeight="true" outlineLevel="0" collapsed="false">
      <c r="A3" s="758"/>
      <c r="B3" s="758"/>
      <c r="C3" s="761" t="s">
        <v>405</v>
      </c>
      <c r="D3" s="761"/>
      <c r="E3" s="761"/>
      <c r="F3" s="761"/>
      <c r="G3" s="761"/>
      <c r="H3" s="761" t="s">
        <v>406</v>
      </c>
      <c r="I3" s="761"/>
      <c r="J3" s="761" t="s">
        <v>386</v>
      </c>
      <c r="K3" s="761"/>
      <c r="L3" s="761"/>
    </row>
    <row r="4" customFormat="false" ht="18" hidden="false" customHeight="true" outlineLevel="0" collapsed="false">
      <c r="A4" s="758"/>
      <c r="B4" s="758"/>
      <c r="C4" s="762" t="s">
        <v>378</v>
      </c>
      <c r="D4" s="763" t="s">
        <v>374</v>
      </c>
      <c r="E4" s="763" t="s">
        <v>407</v>
      </c>
      <c r="F4" s="763"/>
      <c r="G4" s="764"/>
      <c r="H4" s="762" t="s">
        <v>392</v>
      </c>
      <c r="I4" s="764" t="s">
        <v>390</v>
      </c>
      <c r="J4" s="761"/>
      <c r="K4" s="761"/>
      <c r="L4" s="761"/>
    </row>
    <row r="5" customFormat="false" ht="18" hidden="false" customHeight="true" outlineLevel="0" collapsed="false">
      <c r="A5" s="765" t="s">
        <v>54</v>
      </c>
      <c r="B5" s="765" t="s">
        <v>54</v>
      </c>
      <c r="C5" s="766" t="n">
        <v>0.137</v>
      </c>
      <c r="D5" s="767" t="n">
        <v>0.1</v>
      </c>
      <c r="E5" s="768" t="n">
        <v>0.055</v>
      </c>
      <c r="F5" s="769" t="n">
        <v>0</v>
      </c>
      <c r="G5" s="769" t="n">
        <v>0</v>
      </c>
      <c r="H5" s="766" t="n">
        <v>0.063</v>
      </c>
      <c r="I5" s="770" t="n">
        <v>0.042</v>
      </c>
      <c r="J5" s="768" t="s">
        <v>408</v>
      </c>
      <c r="K5" s="771" t="s">
        <v>409</v>
      </c>
      <c r="L5" s="770" t="s">
        <v>391</v>
      </c>
      <c r="M5" s="757" t="s">
        <v>410</v>
      </c>
    </row>
    <row r="6" customFormat="false" ht="18" hidden="false" customHeight="true" outlineLevel="0" collapsed="false">
      <c r="A6" s="765" t="s">
        <v>411</v>
      </c>
      <c r="B6" s="765" t="s">
        <v>411</v>
      </c>
      <c r="C6" s="766" t="n">
        <v>0.137</v>
      </c>
      <c r="D6" s="767" t="n">
        <v>0.1</v>
      </c>
      <c r="E6" s="768" t="n">
        <v>0.055</v>
      </c>
      <c r="F6" s="769" t="n">
        <v>0</v>
      </c>
      <c r="G6" s="769" t="n">
        <v>0</v>
      </c>
      <c r="H6" s="766" t="n">
        <v>0.063</v>
      </c>
      <c r="I6" s="770" t="n">
        <v>0.042</v>
      </c>
      <c r="J6" s="768" t="s">
        <v>393</v>
      </c>
      <c r="K6" s="771" t="s">
        <v>394</v>
      </c>
      <c r="L6" s="770" t="s">
        <v>391</v>
      </c>
      <c r="M6" s="757" t="s">
        <v>410</v>
      </c>
    </row>
    <row r="7" customFormat="false" ht="18" hidden="false" customHeight="true" outlineLevel="0" collapsed="false">
      <c r="A7" s="765" t="s">
        <v>412</v>
      </c>
      <c r="B7" s="765" t="s">
        <v>412</v>
      </c>
      <c r="C7" s="766" t="n">
        <v>0.137</v>
      </c>
      <c r="D7" s="767" t="n">
        <v>0.1</v>
      </c>
      <c r="E7" s="768" t="n">
        <v>0.055</v>
      </c>
      <c r="F7" s="769" t="n">
        <v>0</v>
      </c>
      <c r="G7" s="769" t="n">
        <v>0</v>
      </c>
      <c r="H7" s="766" t="n">
        <v>0.063</v>
      </c>
      <c r="I7" s="770" t="n">
        <v>0.042</v>
      </c>
      <c r="J7" s="768" t="s">
        <v>393</v>
      </c>
      <c r="K7" s="771" t="s">
        <v>394</v>
      </c>
      <c r="L7" s="770" t="s">
        <v>391</v>
      </c>
      <c r="M7" s="757" t="s">
        <v>410</v>
      </c>
    </row>
    <row r="8" customFormat="false" ht="18" hidden="false" customHeight="true" outlineLevel="0" collapsed="false">
      <c r="A8" s="765" t="s">
        <v>413</v>
      </c>
      <c r="B8" s="765" t="s">
        <v>413</v>
      </c>
      <c r="C8" s="766" t="n">
        <v>0.058</v>
      </c>
      <c r="D8" s="767" t="n">
        <v>0.042</v>
      </c>
      <c r="E8" s="768" t="n">
        <v>0.023</v>
      </c>
      <c r="F8" s="769" t="n">
        <v>0</v>
      </c>
      <c r="G8" s="769" t="n">
        <v>0</v>
      </c>
      <c r="H8" s="766" t="n">
        <v>0.021</v>
      </c>
      <c r="I8" s="770" t="n">
        <v>0.015</v>
      </c>
      <c r="J8" s="768" t="s">
        <v>393</v>
      </c>
      <c r="K8" s="771" t="s">
        <v>394</v>
      </c>
      <c r="L8" s="770" t="s">
        <v>391</v>
      </c>
      <c r="M8" s="757" t="s">
        <v>410</v>
      </c>
    </row>
    <row r="9" customFormat="false" ht="18" hidden="false" customHeight="true" outlineLevel="0" collapsed="false">
      <c r="A9" s="765" t="s">
        <v>59</v>
      </c>
      <c r="B9" s="765" t="s">
        <v>59</v>
      </c>
      <c r="C9" s="766" t="n">
        <v>0.059</v>
      </c>
      <c r="D9" s="767" t="n">
        <v>0.043</v>
      </c>
      <c r="E9" s="768" t="n">
        <v>0.023</v>
      </c>
      <c r="F9" s="769" t="n">
        <v>0</v>
      </c>
      <c r="G9" s="769" t="n">
        <v>0</v>
      </c>
      <c r="H9" s="766" t="n">
        <v>0.012</v>
      </c>
      <c r="I9" s="770" t="n">
        <v>0.01</v>
      </c>
      <c r="J9" s="768" t="s">
        <v>393</v>
      </c>
      <c r="K9" s="771" t="s">
        <v>394</v>
      </c>
      <c r="L9" s="770" t="s">
        <v>391</v>
      </c>
      <c r="M9" s="757" t="s">
        <v>410</v>
      </c>
    </row>
    <row r="10" customFormat="false" ht="18" hidden="false" customHeight="true" outlineLevel="0" collapsed="false">
      <c r="A10" s="765" t="s">
        <v>414</v>
      </c>
      <c r="B10" s="765" t="s">
        <v>414</v>
      </c>
      <c r="C10" s="766" t="n">
        <v>0.059</v>
      </c>
      <c r="D10" s="767" t="n">
        <v>0.043</v>
      </c>
      <c r="E10" s="768" t="n">
        <v>0.023</v>
      </c>
      <c r="F10" s="769" t="n">
        <v>0</v>
      </c>
      <c r="G10" s="769" t="n">
        <v>0</v>
      </c>
      <c r="H10" s="766" t="n">
        <v>0.012</v>
      </c>
      <c r="I10" s="770" t="n">
        <v>0.01</v>
      </c>
      <c r="J10" s="768" t="s">
        <v>393</v>
      </c>
      <c r="K10" s="771" t="s">
        <v>394</v>
      </c>
      <c r="L10" s="770" t="s">
        <v>415</v>
      </c>
      <c r="M10" s="757" t="s">
        <v>410</v>
      </c>
    </row>
    <row r="11" customFormat="false" ht="18" hidden="false" customHeight="true" outlineLevel="0" collapsed="false">
      <c r="A11" s="765" t="s">
        <v>416</v>
      </c>
      <c r="B11" s="765" t="s">
        <v>416</v>
      </c>
      <c r="C11" s="766" t="n">
        <v>0.047</v>
      </c>
      <c r="D11" s="767" t="n">
        <v>0.034</v>
      </c>
      <c r="E11" s="768" t="n">
        <v>0.019</v>
      </c>
      <c r="F11" s="769" t="n">
        <v>0</v>
      </c>
      <c r="G11" s="769" t="n">
        <v>0</v>
      </c>
      <c r="H11" s="766" t="n">
        <v>0.02</v>
      </c>
      <c r="I11" s="770" t="n">
        <v>0.017</v>
      </c>
      <c r="J11" s="768" t="s">
        <v>393</v>
      </c>
      <c r="K11" s="771" t="s">
        <v>394</v>
      </c>
      <c r="L11" s="770" t="s">
        <v>391</v>
      </c>
      <c r="M11" s="757" t="s">
        <v>410</v>
      </c>
    </row>
    <row r="12" customFormat="false" ht="18" hidden="false" customHeight="true" outlineLevel="0" collapsed="false">
      <c r="A12" s="765" t="s">
        <v>417</v>
      </c>
      <c r="B12" s="765" t="s">
        <v>417</v>
      </c>
      <c r="C12" s="766" t="n">
        <v>0.082</v>
      </c>
      <c r="D12" s="767" t="n">
        <v>0.06</v>
      </c>
      <c r="E12" s="768" t="n">
        <v>0.033</v>
      </c>
      <c r="F12" s="769" t="n">
        <v>0</v>
      </c>
      <c r="G12" s="769" t="n">
        <v>0</v>
      </c>
      <c r="H12" s="766" t="n">
        <v>0.018</v>
      </c>
      <c r="I12" s="770" t="n">
        <v>0.012</v>
      </c>
      <c r="J12" s="768" t="s">
        <v>393</v>
      </c>
      <c r="K12" s="771" t="s">
        <v>394</v>
      </c>
      <c r="L12" s="770" t="s">
        <v>418</v>
      </c>
      <c r="M12" s="757" t="s">
        <v>410</v>
      </c>
    </row>
    <row r="13" customFormat="false" ht="18" hidden="false" customHeight="true" outlineLevel="0" collapsed="false">
      <c r="A13" s="765" t="s">
        <v>419</v>
      </c>
      <c r="B13" s="765" t="s">
        <v>419</v>
      </c>
      <c r="C13" s="766" t="n">
        <v>0.082</v>
      </c>
      <c r="D13" s="767" t="n">
        <v>0.06</v>
      </c>
      <c r="E13" s="768" t="n">
        <v>0.033</v>
      </c>
      <c r="F13" s="769" t="n">
        <v>0</v>
      </c>
      <c r="G13" s="769" t="n">
        <v>0</v>
      </c>
      <c r="H13" s="766" t="n">
        <v>0.018</v>
      </c>
      <c r="I13" s="770" t="n">
        <v>0.012</v>
      </c>
      <c r="J13" s="768" t="s">
        <v>393</v>
      </c>
      <c r="K13" s="771" t="s">
        <v>394</v>
      </c>
      <c r="L13" s="770" t="s">
        <v>418</v>
      </c>
      <c r="M13" s="757" t="s">
        <v>410</v>
      </c>
    </row>
    <row r="14" customFormat="false" ht="18" hidden="false" customHeight="true" outlineLevel="0" collapsed="false">
      <c r="A14" s="765" t="s">
        <v>420</v>
      </c>
      <c r="B14" s="765" t="s">
        <v>420</v>
      </c>
      <c r="C14" s="766" t="n">
        <v>0.104</v>
      </c>
      <c r="D14" s="767" t="n">
        <v>0.076</v>
      </c>
      <c r="E14" s="768" t="n">
        <v>0.042</v>
      </c>
      <c r="F14" s="769" t="n">
        <v>0</v>
      </c>
      <c r="G14" s="769" t="n">
        <v>0</v>
      </c>
      <c r="H14" s="766" t="n">
        <v>0.031</v>
      </c>
      <c r="I14" s="770" t="n">
        <v>0.024</v>
      </c>
      <c r="J14" s="768" t="s">
        <v>393</v>
      </c>
      <c r="K14" s="771" t="s">
        <v>394</v>
      </c>
      <c r="L14" s="770" t="s">
        <v>391</v>
      </c>
      <c r="M14" s="757" t="s">
        <v>410</v>
      </c>
    </row>
    <row r="15" customFormat="false" ht="18" hidden="false" customHeight="true" outlineLevel="0" collapsed="false">
      <c r="A15" s="765" t="s">
        <v>63</v>
      </c>
      <c r="B15" s="765" t="s">
        <v>63</v>
      </c>
      <c r="C15" s="766" t="n">
        <v>0.102</v>
      </c>
      <c r="D15" s="767" t="n">
        <v>0.074</v>
      </c>
      <c r="E15" s="768" t="n">
        <v>0.041</v>
      </c>
      <c r="F15" s="769" t="n">
        <v>0</v>
      </c>
      <c r="G15" s="769" t="n">
        <v>0</v>
      </c>
      <c r="H15" s="766" t="n">
        <v>0.015</v>
      </c>
      <c r="I15" s="770" t="n">
        <v>0.012</v>
      </c>
      <c r="J15" s="768" t="s">
        <v>393</v>
      </c>
      <c r="K15" s="771" t="s">
        <v>394</v>
      </c>
      <c r="L15" s="770" t="s">
        <v>391</v>
      </c>
      <c r="M15" s="757" t="s">
        <v>410</v>
      </c>
    </row>
    <row r="16" customFormat="false" ht="18" hidden="false" customHeight="true" outlineLevel="0" collapsed="false">
      <c r="A16" s="765" t="s">
        <v>421</v>
      </c>
      <c r="B16" s="765" t="s">
        <v>421</v>
      </c>
      <c r="C16" s="766" t="n">
        <v>0.102</v>
      </c>
      <c r="D16" s="767" t="n">
        <v>0.074</v>
      </c>
      <c r="E16" s="768" t="n">
        <v>0.041</v>
      </c>
      <c r="F16" s="769" t="n">
        <v>0</v>
      </c>
      <c r="G16" s="769" t="n">
        <v>0</v>
      </c>
      <c r="H16" s="766" t="n">
        <v>0.015</v>
      </c>
      <c r="I16" s="770" t="n">
        <v>0.012</v>
      </c>
      <c r="J16" s="768" t="s">
        <v>393</v>
      </c>
      <c r="K16" s="771" t="s">
        <v>394</v>
      </c>
      <c r="L16" s="770" t="s">
        <v>391</v>
      </c>
      <c r="M16" s="757" t="s">
        <v>410</v>
      </c>
    </row>
    <row r="17" customFormat="false" ht="18" hidden="false" customHeight="true" outlineLevel="0" collapsed="false">
      <c r="A17" s="765" t="s">
        <v>422</v>
      </c>
      <c r="B17" s="765" t="s">
        <v>422</v>
      </c>
      <c r="C17" s="766" t="n">
        <v>0.111</v>
      </c>
      <c r="D17" s="767" t="n">
        <v>0.081</v>
      </c>
      <c r="E17" s="768" t="n">
        <v>0.045</v>
      </c>
      <c r="F17" s="769" t="n">
        <v>0</v>
      </c>
      <c r="G17" s="769" t="n">
        <v>0</v>
      </c>
      <c r="H17" s="766" t="n">
        <v>0.031</v>
      </c>
      <c r="I17" s="770" t="n">
        <v>0.023</v>
      </c>
      <c r="J17" s="768" t="s">
        <v>393</v>
      </c>
      <c r="K17" s="771" t="s">
        <v>394</v>
      </c>
      <c r="L17" s="770" t="s">
        <v>391</v>
      </c>
      <c r="M17" s="757" t="s">
        <v>410</v>
      </c>
    </row>
    <row r="18" customFormat="false" ht="18" hidden="false" customHeight="true" outlineLevel="0" collapsed="false">
      <c r="A18" s="765" t="s">
        <v>67</v>
      </c>
      <c r="B18" s="765" t="s">
        <v>67</v>
      </c>
      <c r="C18" s="766" t="n">
        <v>0.083</v>
      </c>
      <c r="D18" s="767" t="n">
        <v>0.06</v>
      </c>
      <c r="E18" s="768" t="n">
        <v>0.033</v>
      </c>
      <c r="F18" s="769" t="n">
        <v>0</v>
      </c>
      <c r="G18" s="769" t="n">
        <v>0</v>
      </c>
      <c r="H18" s="766" t="n">
        <v>0.027</v>
      </c>
      <c r="I18" s="770" t="n">
        <v>0.023</v>
      </c>
      <c r="J18" s="768" t="s">
        <v>393</v>
      </c>
      <c r="K18" s="771" t="s">
        <v>394</v>
      </c>
      <c r="L18" s="770" t="s">
        <v>423</v>
      </c>
      <c r="M18" s="757" t="s">
        <v>410</v>
      </c>
    </row>
    <row r="19" customFormat="false" ht="18" hidden="false" customHeight="true" outlineLevel="0" collapsed="false">
      <c r="A19" s="765" t="s">
        <v>424</v>
      </c>
      <c r="B19" s="765" t="s">
        <v>424</v>
      </c>
      <c r="C19" s="766" t="n">
        <v>0.083</v>
      </c>
      <c r="D19" s="767" t="n">
        <v>0.06</v>
      </c>
      <c r="E19" s="768" t="n">
        <v>0.033</v>
      </c>
      <c r="F19" s="769" t="n">
        <v>0</v>
      </c>
      <c r="G19" s="769" t="n">
        <v>0</v>
      </c>
      <c r="H19" s="766" t="n">
        <v>0.027</v>
      </c>
      <c r="I19" s="770" t="n">
        <v>0.023</v>
      </c>
      <c r="J19" s="768" t="s">
        <v>393</v>
      </c>
      <c r="K19" s="771" t="s">
        <v>394</v>
      </c>
      <c r="L19" s="770" t="s">
        <v>423</v>
      </c>
      <c r="M19" s="757" t="s">
        <v>410</v>
      </c>
    </row>
    <row r="20" customFormat="false" ht="13.2" hidden="false" customHeight="true" outlineLevel="0" collapsed="false">
      <c r="A20" s="765" t="s">
        <v>68</v>
      </c>
      <c r="B20" s="765" t="s">
        <v>68</v>
      </c>
      <c r="C20" s="766" t="n">
        <v>0.083</v>
      </c>
      <c r="D20" s="767" t="n">
        <v>0.06</v>
      </c>
      <c r="E20" s="768" t="n">
        <v>0.033</v>
      </c>
      <c r="F20" s="769" t="n">
        <v>0</v>
      </c>
      <c r="G20" s="769" t="n">
        <v>0</v>
      </c>
      <c r="H20" s="766" t="n">
        <v>0.027</v>
      </c>
      <c r="I20" s="770" t="n">
        <v>0.023</v>
      </c>
      <c r="J20" s="768" t="s">
        <v>393</v>
      </c>
      <c r="K20" s="771" t="s">
        <v>394</v>
      </c>
      <c r="L20" s="770" t="s">
        <v>425</v>
      </c>
      <c r="M20" s="757" t="s">
        <v>410</v>
      </c>
    </row>
    <row r="21" customFormat="false" ht="18" hidden="false" customHeight="true" outlineLevel="0" collapsed="false">
      <c r="A21" s="765" t="s">
        <v>426</v>
      </c>
      <c r="B21" s="765" t="s">
        <v>426</v>
      </c>
      <c r="C21" s="766" t="n">
        <v>0.039</v>
      </c>
      <c r="D21" s="767" t="n">
        <v>0.029</v>
      </c>
      <c r="E21" s="768" t="n">
        <v>0.016</v>
      </c>
      <c r="F21" s="769" t="n">
        <v>0</v>
      </c>
      <c r="G21" s="769" t="n">
        <v>0</v>
      </c>
      <c r="H21" s="766" t="n">
        <v>0.021</v>
      </c>
      <c r="I21" s="770" t="n">
        <v>0.017</v>
      </c>
      <c r="J21" s="768" t="s">
        <v>393</v>
      </c>
      <c r="K21" s="771" t="s">
        <v>394</v>
      </c>
      <c r="L21" s="770" t="s">
        <v>391</v>
      </c>
      <c r="M21" s="757" t="s">
        <v>410</v>
      </c>
    </row>
    <row r="22" customFormat="false" ht="13.2" hidden="false" customHeight="true" outlineLevel="0" collapsed="false">
      <c r="A22" s="765" t="s">
        <v>427</v>
      </c>
      <c r="B22" s="765" t="s">
        <v>427</v>
      </c>
      <c r="C22" s="766" t="n">
        <v>0.039</v>
      </c>
      <c r="D22" s="767" t="n">
        <v>0.029</v>
      </c>
      <c r="E22" s="768" t="n">
        <v>0.016</v>
      </c>
      <c r="F22" s="769" t="n">
        <v>0</v>
      </c>
      <c r="G22" s="769" t="n">
        <v>0</v>
      </c>
      <c r="H22" s="766" t="n">
        <v>0.021</v>
      </c>
      <c r="I22" s="770" t="n">
        <v>0.017</v>
      </c>
      <c r="J22" s="768" t="s">
        <v>393</v>
      </c>
      <c r="K22" s="771" t="s">
        <v>394</v>
      </c>
      <c r="L22" s="770" t="s">
        <v>425</v>
      </c>
      <c r="M22" s="757" t="s">
        <v>410</v>
      </c>
    </row>
    <row r="23" customFormat="false" ht="18" hidden="false" customHeight="true" outlineLevel="0" collapsed="false">
      <c r="A23" s="765" t="s">
        <v>428</v>
      </c>
      <c r="B23" s="765" t="s">
        <v>428</v>
      </c>
      <c r="C23" s="766" t="n">
        <v>0.026</v>
      </c>
      <c r="D23" s="767" t="n">
        <v>0.019</v>
      </c>
      <c r="E23" s="768" t="n">
        <v>0.01</v>
      </c>
      <c r="F23" s="769" t="n">
        <v>0</v>
      </c>
      <c r="G23" s="769" t="n">
        <v>0</v>
      </c>
      <c r="H23" s="766" t="n">
        <v>0.015</v>
      </c>
      <c r="I23" s="770" t="n">
        <v>0.011</v>
      </c>
      <c r="J23" s="768" t="s">
        <v>393</v>
      </c>
      <c r="K23" s="771" t="s">
        <v>394</v>
      </c>
      <c r="L23" s="770" t="s">
        <v>391</v>
      </c>
      <c r="M23" s="757" t="s">
        <v>410</v>
      </c>
    </row>
    <row r="24" customFormat="false" ht="13.2" hidden="false" customHeight="true" outlineLevel="0" collapsed="false">
      <c r="A24" s="765" t="s">
        <v>429</v>
      </c>
      <c r="B24" s="765" t="s">
        <v>429</v>
      </c>
      <c r="C24" s="766" t="n">
        <v>0.026</v>
      </c>
      <c r="D24" s="767" t="n">
        <v>0.019</v>
      </c>
      <c r="E24" s="768" t="n">
        <v>0.01</v>
      </c>
      <c r="F24" s="769" t="n">
        <v>0</v>
      </c>
      <c r="G24" s="769" t="n">
        <v>0</v>
      </c>
      <c r="H24" s="766" t="n">
        <v>0.015</v>
      </c>
      <c r="I24" s="770" t="n">
        <v>0.011</v>
      </c>
      <c r="J24" s="768" t="s">
        <v>393</v>
      </c>
      <c r="K24" s="771" t="s">
        <v>394</v>
      </c>
      <c r="L24" s="770" t="s">
        <v>425</v>
      </c>
      <c r="M24" s="757" t="s">
        <v>410</v>
      </c>
    </row>
    <row r="25" customFormat="false" ht="18" hidden="false" customHeight="true" outlineLevel="0" collapsed="false">
      <c r="A25" s="765" t="s">
        <v>430</v>
      </c>
      <c r="B25" s="765" t="s">
        <v>430</v>
      </c>
      <c r="C25" s="766" t="n">
        <v>0.026</v>
      </c>
      <c r="D25" s="767" t="n">
        <v>0.019</v>
      </c>
      <c r="E25" s="768" t="n">
        <v>0.01</v>
      </c>
      <c r="F25" s="769" t="n">
        <v>0</v>
      </c>
      <c r="G25" s="769" t="n">
        <v>0</v>
      </c>
      <c r="H25" s="766" t="n">
        <v>0.015</v>
      </c>
      <c r="I25" s="770" t="n">
        <v>0.011</v>
      </c>
      <c r="J25" s="768" t="s">
        <v>393</v>
      </c>
      <c r="K25" s="771" t="s">
        <v>394</v>
      </c>
      <c r="L25" s="770" t="s">
        <v>391</v>
      </c>
      <c r="M25" s="757" t="s">
        <v>410</v>
      </c>
    </row>
    <row r="26" customFormat="false" ht="13.8" hidden="false" customHeight="true" outlineLevel="0" collapsed="false">
      <c r="A26" s="772" t="s">
        <v>431</v>
      </c>
      <c r="B26" s="772" t="s">
        <v>431</v>
      </c>
      <c r="C26" s="773" t="n">
        <v>0.026</v>
      </c>
      <c r="D26" s="774" t="n">
        <v>0.019</v>
      </c>
      <c r="E26" s="775" t="n">
        <v>0.01</v>
      </c>
      <c r="F26" s="769" t="n">
        <v>0</v>
      </c>
      <c r="G26" s="769" t="n">
        <v>0</v>
      </c>
      <c r="H26" s="773" t="n">
        <v>0.015</v>
      </c>
      <c r="I26" s="776" t="n">
        <v>0.011</v>
      </c>
      <c r="J26" s="775" t="s">
        <v>393</v>
      </c>
      <c r="K26" s="777" t="s">
        <v>394</v>
      </c>
      <c r="L26" s="776" t="s">
        <v>425</v>
      </c>
      <c r="M26" s="757" t="s">
        <v>410</v>
      </c>
    </row>
    <row r="27" customFormat="false" ht="13.2" hidden="false" customHeight="true" outlineLevel="0" collapsed="false">
      <c r="A27" s="778" t="s">
        <v>56</v>
      </c>
      <c r="B27" s="778" t="s">
        <v>56</v>
      </c>
      <c r="C27" s="779" t="n">
        <v>0.137</v>
      </c>
      <c r="D27" s="780" t="n">
        <v>0.1</v>
      </c>
      <c r="E27" s="781" t="n">
        <v>0.055</v>
      </c>
      <c r="F27" s="782" t="n">
        <v>0</v>
      </c>
      <c r="G27" s="782" t="n">
        <v>0</v>
      </c>
      <c r="H27" s="779" t="n">
        <v>0.063</v>
      </c>
      <c r="I27" s="783" t="n">
        <v>0.042</v>
      </c>
      <c r="J27" s="781" t="s">
        <v>432</v>
      </c>
      <c r="K27" s="784" t="s">
        <v>433</v>
      </c>
      <c r="L27" s="783" t="s">
        <v>434</v>
      </c>
      <c r="M27" s="757" t="s">
        <v>410</v>
      </c>
    </row>
    <row r="28" customFormat="false" ht="18" hidden="false" customHeight="true" outlineLevel="0" collapsed="false">
      <c r="A28" s="772" t="s">
        <v>435</v>
      </c>
      <c r="B28" s="772" t="s">
        <v>435</v>
      </c>
      <c r="C28" s="773" t="n">
        <v>0.059</v>
      </c>
      <c r="D28" s="774" t="n">
        <v>0.043</v>
      </c>
      <c r="E28" s="775" t="n">
        <v>0.023</v>
      </c>
      <c r="F28" s="785" t="n">
        <v>0</v>
      </c>
      <c r="G28" s="785" t="n">
        <v>0</v>
      </c>
      <c r="H28" s="773" t="n">
        <v>0.012</v>
      </c>
      <c r="I28" s="776" t="n">
        <v>0.01</v>
      </c>
      <c r="J28" s="775" t="s">
        <v>436</v>
      </c>
      <c r="K28" s="777" t="s">
        <v>437</v>
      </c>
      <c r="L28" s="776" t="s">
        <v>438</v>
      </c>
      <c r="M28" s="757" t="s">
        <v>410</v>
      </c>
    </row>
  </sheetData>
  <mergeCells count="3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26"/>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O35" activeCellId="0" sqref="O35"/>
    </sheetView>
  </sheetViews>
  <sheetFormatPr defaultRowHeight="13.2" outlineLevelRow="0" outlineLevelCol="0"/>
  <cols>
    <col collapsed="false" customWidth="true" hidden="false" outlineLevel="0" max="1" min="1" style="757" width="21.78"/>
    <col collapsed="false" customWidth="true" hidden="false" outlineLevel="0" max="2" min="2" style="757" width="20.33"/>
    <col collapsed="false" customWidth="true" hidden="false" outlineLevel="0" max="3" min="3" style="757" width="29.78"/>
    <col collapsed="false" customWidth="true" hidden="false" outlineLevel="0" max="1025" min="4" style="757" width="9"/>
  </cols>
  <sheetData>
    <row r="1" customFormat="false" ht="13.8" hidden="false" customHeight="false" outlineLevel="0" collapsed="false">
      <c r="A1" s="81" t="s">
        <v>439</v>
      </c>
      <c r="B1" s="81"/>
      <c r="C1" s="81"/>
    </row>
    <row r="2" customFormat="false" ht="27.75" hidden="false" customHeight="true" outlineLevel="0" collapsed="false">
      <c r="A2" s="786" t="s">
        <v>402</v>
      </c>
      <c r="B2" s="786"/>
      <c r="C2" s="759" t="s">
        <v>109</v>
      </c>
      <c r="E2" s="787" t="s">
        <v>403</v>
      </c>
      <c r="F2" s="787"/>
      <c r="G2" s="787"/>
    </row>
    <row r="3" customFormat="false" ht="18" hidden="false" customHeight="true" outlineLevel="0" collapsed="false">
      <c r="A3" s="788" t="s">
        <v>54</v>
      </c>
      <c r="B3" s="789"/>
      <c r="C3" s="790" t="n">
        <v>0.024</v>
      </c>
      <c r="E3" s="762" t="s">
        <v>440</v>
      </c>
      <c r="F3" s="762"/>
      <c r="G3" s="762"/>
    </row>
    <row r="4" customFormat="false" ht="18" hidden="false" customHeight="true" outlineLevel="0" collapsed="false">
      <c r="A4" s="791" t="s">
        <v>411</v>
      </c>
      <c r="B4" s="789"/>
      <c r="C4" s="790" t="n">
        <v>0.024</v>
      </c>
      <c r="E4" s="762" t="s">
        <v>378</v>
      </c>
      <c r="F4" s="763" t="s">
        <v>374</v>
      </c>
      <c r="G4" s="763" t="s">
        <v>407</v>
      </c>
    </row>
    <row r="5" customFormat="false" ht="18" hidden="false" customHeight="true" outlineLevel="0" collapsed="false">
      <c r="A5" s="791" t="s">
        <v>412</v>
      </c>
      <c r="B5" s="789"/>
      <c r="C5" s="790" t="n">
        <v>0.024</v>
      </c>
    </row>
    <row r="6" customFormat="false" ht="18" hidden="false" customHeight="true" outlineLevel="0" collapsed="false">
      <c r="A6" s="791" t="s">
        <v>413</v>
      </c>
      <c r="B6" s="789"/>
      <c r="C6" s="790" t="n">
        <v>0.011</v>
      </c>
    </row>
    <row r="7" customFormat="false" ht="18" hidden="false" customHeight="true" outlineLevel="0" collapsed="false">
      <c r="A7" s="791" t="s">
        <v>59</v>
      </c>
      <c r="B7" s="789"/>
      <c r="C7" s="790" t="n">
        <v>0.011</v>
      </c>
    </row>
    <row r="8" customFormat="false" ht="18" hidden="false" customHeight="true" outlineLevel="0" collapsed="false">
      <c r="A8" s="791" t="s">
        <v>414</v>
      </c>
      <c r="B8" s="789"/>
      <c r="C8" s="790" t="n">
        <v>0.011</v>
      </c>
    </row>
    <row r="9" customFormat="false" ht="18" hidden="false" customHeight="true" outlineLevel="0" collapsed="false">
      <c r="A9" s="791" t="s">
        <v>416</v>
      </c>
      <c r="B9" s="789"/>
      <c r="C9" s="790" t="n">
        <v>0.01</v>
      </c>
    </row>
    <row r="10" customFormat="false" ht="18" hidden="false" customHeight="true" outlineLevel="0" collapsed="false">
      <c r="A10" s="791" t="s">
        <v>417</v>
      </c>
      <c r="B10" s="789"/>
      <c r="C10" s="790" t="n">
        <v>0.015</v>
      </c>
    </row>
    <row r="11" customFormat="false" ht="18" hidden="false" customHeight="true" outlineLevel="0" collapsed="false">
      <c r="A11" s="791" t="s">
        <v>419</v>
      </c>
      <c r="B11" s="789"/>
      <c r="C11" s="790" t="n">
        <v>0.015</v>
      </c>
    </row>
    <row r="12" customFormat="false" ht="18" hidden="false" customHeight="true" outlineLevel="0" collapsed="false">
      <c r="A12" s="791" t="s">
        <v>420</v>
      </c>
      <c r="B12" s="789"/>
      <c r="C12" s="790" t="n">
        <v>0.023</v>
      </c>
    </row>
    <row r="13" customFormat="false" ht="18" hidden="false" customHeight="true" outlineLevel="0" collapsed="false">
      <c r="A13" s="791" t="s">
        <v>63</v>
      </c>
      <c r="B13" s="789"/>
      <c r="C13" s="790" t="n">
        <v>0.017</v>
      </c>
    </row>
    <row r="14" customFormat="false" ht="18" hidden="false" customHeight="true" outlineLevel="0" collapsed="false">
      <c r="A14" s="791" t="s">
        <v>421</v>
      </c>
      <c r="B14" s="789"/>
      <c r="C14" s="790" t="n">
        <v>0.017</v>
      </c>
    </row>
    <row r="15" customFormat="false" ht="18" hidden="false" customHeight="true" outlineLevel="0" collapsed="false">
      <c r="A15" s="791" t="s">
        <v>422</v>
      </c>
      <c r="B15" s="789"/>
      <c r="C15" s="790" t="n">
        <v>0.023</v>
      </c>
    </row>
    <row r="16" customFormat="false" ht="18" hidden="false" customHeight="true" outlineLevel="0" collapsed="false">
      <c r="A16" s="791" t="s">
        <v>67</v>
      </c>
      <c r="B16" s="789"/>
      <c r="C16" s="790" t="n">
        <v>0.016</v>
      </c>
    </row>
    <row r="17" customFormat="false" ht="18" hidden="false" customHeight="true" outlineLevel="0" collapsed="false">
      <c r="A17" s="791" t="s">
        <v>424</v>
      </c>
      <c r="B17" s="789"/>
      <c r="C17" s="790" t="n">
        <v>0.016</v>
      </c>
    </row>
    <row r="18" customFormat="false" ht="18" hidden="false" customHeight="true" outlineLevel="0" collapsed="false">
      <c r="A18" s="791" t="s">
        <v>68</v>
      </c>
      <c r="B18" s="789"/>
      <c r="C18" s="790" t="n">
        <v>0.016</v>
      </c>
    </row>
    <row r="19" customFormat="false" ht="18" hidden="false" customHeight="true" outlineLevel="0" collapsed="false">
      <c r="A19" s="791" t="s">
        <v>426</v>
      </c>
      <c r="B19" s="789"/>
      <c r="C19" s="790" t="n">
        <v>0.008</v>
      </c>
    </row>
    <row r="20" customFormat="false" ht="18" hidden="false" customHeight="true" outlineLevel="0" collapsed="false">
      <c r="A20" s="791" t="s">
        <v>427</v>
      </c>
      <c r="B20" s="789"/>
      <c r="C20" s="790" t="n">
        <v>0.008</v>
      </c>
    </row>
    <row r="21" customFormat="false" ht="18" hidden="false" customHeight="true" outlineLevel="0" collapsed="false">
      <c r="A21" s="791" t="s">
        <v>428</v>
      </c>
      <c r="B21" s="789"/>
      <c r="C21" s="790" t="n">
        <v>0.005</v>
      </c>
    </row>
    <row r="22" customFormat="false" ht="18" hidden="false" customHeight="true" outlineLevel="0" collapsed="false">
      <c r="A22" s="791" t="s">
        <v>429</v>
      </c>
      <c r="B22" s="789"/>
      <c r="C22" s="790" t="n">
        <v>0.005</v>
      </c>
    </row>
    <row r="23" customFormat="false" ht="18" hidden="false" customHeight="true" outlineLevel="0" collapsed="false">
      <c r="A23" s="791" t="s">
        <v>430</v>
      </c>
      <c r="B23" s="789"/>
      <c r="C23" s="790" t="n">
        <v>0.005</v>
      </c>
    </row>
    <row r="24" customFormat="false" ht="18" hidden="false" customHeight="true" outlineLevel="0" collapsed="false">
      <c r="A24" s="792" t="s">
        <v>431</v>
      </c>
      <c r="B24" s="793"/>
      <c r="C24" s="790" t="n">
        <v>0.005</v>
      </c>
    </row>
    <row r="25" customFormat="false" ht="18" hidden="false" customHeight="true" outlineLevel="0" collapsed="false">
      <c r="A25" s="794" t="s">
        <v>56</v>
      </c>
      <c r="B25" s="795"/>
      <c r="C25" s="796" t="n">
        <v>0.024</v>
      </c>
    </row>
    <row r="26" customFormat="false" ht="18" hidden="false" customHeight="true" outlineLevel="0" collapsed="false">
      <c r="A26" s="792" t="s">
        <v>435</v>
      </c>
      <c r="B26" s="793"/>
      <c r="C26" s="797" t="n">
        <v>0.011</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2023-03-06T00:49:19Z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